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o\Desktop\"/>
    </mc:Choice>
  </mc:AlternateContent>
  <xr:revisionPtr revIDLastSave="0" documentId="8_{19BE3B16-F269-4F0E-93C4-21BF04B8117B}" xr6:coauthVersionLast="47" xr6:coauthVersionMax="47" xr10:uidLastSave="{00000000-0000-0000-0000-000000000000}"/>
  <bookViews>
    <workbookView xWindow="-108" yWindow="-108" windowWidth="23256" windowHeight="12456" xr2:uid="{8569C809-B6AF-4034-B9E3-A8F787BDB6DE}"/>
  </bookViews>
  <sheets>
    <sheet name="Seaborne Cargo 2021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'Seaborne Cargo 2021'!$A$1:$X$57</definedName>
    <definedName name="_xlnm.Print_Titles" localSheetId="0">'Seaborne Cargo 2021'!$3:$3</definedName>
    <definedName name="メッセージボタン">"ボタン 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G54" i="1"/>
  <c r="F54" i="1"/>
  <c r="E54" i="1"/>
  <c r="D54" i="1"/>
  <c r="Z53" i="1"/>
  <c r="U53" i="1"/>
  <c r="T53" i="1"/>
  <c r="S53" i="1"/>
  <c r="Q53" i="1"/>
  <c r="P53" i="1"/>
  <c r="U52" i="1"/>
  <c r="U54" i="1" s="1"/>
  <c r="T52" i="1"/>
  <c r="T54" i="1" s="1"/>
  <c r="S52" i="1"/>
  <c r="S54" i="1" s="1"/>
  <c r="Q52" i="1"/>
  <c r="Q54" i="1" s="1"/>
  <c r="P52" i="1"/>
  <c r="P54" i="1" s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T50" i="1"/>
  <c r="S50" i="1"/>
  <c r="Q50" i="1"/>
  <c r="P50" i="1"/>
  <c r="U49" i="1"/>
  <c r="U51" i="1" s="1"/>
  <c r="T49" i="1"/>
  <c r="Z49" i="1" s="1"/>
  <c r="S49" i="1"/>
  <c r="S51" i="1" s="1"/>
  <c r="Q49" i="1"/>
  <c r="Q51" i="1" s="1"/>
  <c r="P49" i="1"/>
  <c r="P51" i="1" s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Z44" i="1" s="1"/>
  <c r="U47" i="1"/>
  <c r="T47" i="1"/>
  <c r="S47" i="1"/>
  <c r="S44" i="1" s="1"/>
  <c r="S45" i="1" s="1"/>
  <c r="Q47" i="1"/>
  <c r="P47" i="1"/>
  <c r="P44" i="1" s="1"/>
  <c r="Z46" i="1"/>
  <c r="U46" i="1"/>
  <c r="U48" i="1" s="1"/>
  <c r="T46" i="1"/>
  <c r="T48" i="1" s="1"/>
  <c r="S46" i="1"/>
  <c r="S48" i="1" s="1"/>
  <c r="Q46" i="1"/>
  <c r="Q48" i="1" s="1"/>
  <c r="P46" i="1"/>
  <c r="P48" i="1" s="1"/>
  <c r="M45" i="1"/>
  <c r="K45" i="1"/>
  <c r="J45" i="1"/>
  <c r="H45" i="1"/>
  <c r="E45" i="1"/>
  <c r="U44" i="1"/>
  <c r="T44" i="1"/>
  <c r="Q44" i="1"/>
  <c r="O44" i="1"/>
  <c r="N44" i="1"/>
  <c r="M44" i="1"/>
  <c r="L44" i="1"/>
  <c r="L29" i="1" s="1"/>
  <c r="K44" i="1"/>
  <c r="J44" i="1"/>
  <c r="I44" i="1"/>
  <c r="H44" i="1"/>
  <c r="G44" i="1"/>
  <c r="F44" i="1"/>
  <c r="E44" i="1"/>
  <c r="D44" i="1"/>
  <c r="D29" i="1" s="1"/>
  <c r="U43" i="1"/>
  <c r="U45" i="1" s="1"/>
  <c r="S43" i="1"/>
  <c r="Q43" i="1"/>
  <c r="Q45" i="1" s="1"/>
  <c r="O43" i="1"/>
  <c r="O45" i="1" s="1"/>
  <c r="N43" i="1"/>
  <c r="N45" i="1" s="1"/>
  <c r="M43" i="1"/>
  <c r="L43" i="1"/>
  <c r="L45" i="1" s="1"/>
  <c r="K43" i="1"/>
  <c r="J43" i="1"/>
  <c r="I43" i="1"/>
  <c r="I45" i="1" s="1"/>
  <c r="H43" i="1"/>
  <c r="G43" i="1"/>
  <c r="G45" i="1" s="1"/>
  <c r="F43" i="1"/>
  <c r="F45" i="1" s="1"/>
  <c r="E43" i="1"/>
  <c r="D43" i="1"/>
  <c r="D45" i="1" s="1"/>
  <c r="O42" i="1"/>
  <c r="N42" i="1"/>
  <c r="M42" i="1"/>
  <c r="L42" i="1"/>
  <c r="K42" i="1"/>
  <c r="J42" i="1"/>
  <c r="G42" i="1"/>
  <c r="F42" i="1"/>
  <c r="E42" i="1"/>
  <c r="D42" i="1"/>
  <c r="Z41" i="1"/>
  <c r="U41" i="1"/>
  <c r="T41" i="1"/>
  <c r="S41" i="1"/>
  <c r="S42" i="1" s="1"/>
  <c r="Q41" i="1"/>
  <c r="P41" i="1"/>
  <c r="Z40" i="1"/>
  <c r="U40" i="1"/>
  <c r="U42" i="1" s="1"/>
  <c r="T40" i="1"/>
  <c r="T42" i="1" s="1"/>
  <c r="S40" i="1"/>
  <c r="Q40" i="1"/>
  <c r="Q42" i="1" s="1"/>
  <c r="P40" i="1"/>
  <c r="P42" i="1" s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U38" i="1"/>
  <c r="T38" i="1"/>
  <c r="S38" i="1"/>
  <c r="Q38" i="1"/>
  <c r="P38" i="1"/>
  <c r="Z37" i="1"/>
  <c r="U37" i="1"/>
  <c r="U39" i="1" s="1"/>
  <c r="T37" i="1"/>
  <c r="T39" i="1" s="1"/>
  <c r="S37" i="1"/>
  <c r="S39" i="1" s="1"/>
  <c r="Q37" i="1"/>
  <c r="Q39" i="1" s="1"/>
  <c r="P37" i="1"/>
  <c r="P39" i="1" s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Z32" i="1" s="1"/>
  <c r="U35" i="1"/>
  <c r="U32" i="1" s="1"/>
  <c r="T35" i="1"/>
  <c r="S35" i="1"/>
  <c r="Q35" i="1"/>
  <c r="Q32" i="1" s="1"/>
  <c r="Q29" i="1" s="1"/>
  <c r="Q30" i="1" s="1"/>
  <c r="P35" i="1"/>
  <c r="P32" i="1" s="1"/>
  <c r="P29" i="1" s="1"/>
  <c r="U34" i="1"/>
  <c r="U36" i="1" s="1"/>
  <c r="T34" i="1"/>
  <c r="Z34" i="1" s="1"/>
  <c r="Z31" i="1" s="1"/>
  <c r="S34" i="1"/>
  <c r="S36" i="1" s="1"/>
  <c r="Q34" i="1"/>
  <c r="Q36" i="1" s="1"/>
  <c r="P34" i="1"/>
  <c r="P36" i="1" s="1"/>
  <c r="O33" i="1"/>
  <c r="M33" i="1"/>
  <c r="L33" i="1"/>
  <c r="G33" i="1"/>
  <c r="E33" i="1"/>
  <c r="D33" i="1"/>
  <c r="T32" i="1"/>
  <c r="S32" i="1"/>
  <c r="S29" i="1" s="1"/>
  <c r="O32" i="1"/>
  <c r="N32" i="1"/>
  <c r="N29" i="1" s="1"/>
  <c r="N5" i="1" s="1"/>
  <c r="M32" i="1"/>
  <c r="M29" i="1" s="1"/>
  <c r="L32" i="1"/>
  <c r="K32" i="1"/>
  <c r="J32" i="1"/>
  <c r="J29" i="1" s="1"/>
  <c r="J30" i="1" s="1"/>
  <c r="I32" i="1"/>
  <c r="I29" i="1" s="1"/>
  <c r="I30" i="1" s="1"/>
  <c r="H32" i="1"/>
  <c r="G32" i="1"/>
  <c r="F32" i="1"/>
  <c r="F29" i="1" s="1"/>
  <c r="F5" i="1" s="1"/>
  <c r="E32" i="1"/>
  <c r="E29" i="1" s="1"/>
  <c r="D32" i="1"/>
  <c r="U31" i="1"/>
  <c r="U28" i="1" s="1"/>
  <c r="T31" i="1"/>
  <c r="T33" i="1" s="1"/>
  <c r="Q31" i="1"/>
  <c r="P31" i="1"/>
  <c r="O31" i="1"/>
  <c r="O28" i="1" s="1"/>
  <c r="O30" i="1" s="1"/>
  <c r="N31" i="1"/>
  <c r="N33" i="1" s="1"/>
  <c r="M31" i="1"/>
  <c r="L31" i="1"/>
  <c r="L28" i="1" s="1"/>
  <c r="L30" i="1" s="1"/>
  <c r="K31" i="1"/>
  <c r="K33" i="1" s="1"/>
  <c r="J31" i="1"/>
  <c r="I31" i="1"/>
  <c r="I33" i="1" s="1"/>
  <c r="H31" i="1"/>
  <c r="H33" i="1" s="1"/>
  <c r="G31" i="1"/>
  <c r="G28" i="1" s="1"/>
  <c r="G30" i="1" s="1"/>
  <c r="F31" i="1"/>
  <c r="F33" i="1" s="1"/>
  <c r="E31" i="1"/>
  <c r="D31" i="1"/>
  <c r="D28" i="1" s="1"/>
  <c r="D30" i="1" s="1"/>
  <c r="T29" i="1"/>
  <c r="Z29" i="1" s="1"/>
  <c r="O29" i="1"/>
  <c r="K29" i="1"/>
  <c r="H29" i="1"/>
  <c r="G29" i="1"/>
  <c r="Q28" i="1"/>
  <c r="M28" i="1"/>
  <c r="M30" i="1" s="1"/>
  <c r="J28" i="1"/>
  <c r="I28" i="1"/>
  <c r="E28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Z26" i="1" s="1"/>
  <c r="S26" i="1"/>
  <c r="Q26" i="1"/>
  <c r="P26" i="1"/>
  <c r="Z25" i="1"/>
  <c r="U25" i="1"/>
  <c r="U27" i="1" s="1"/>
  <c r="T25" i="1"/>
  <c r="T27" i="1" s="1"/>
  <c r="S25" i="1"/>
  <c r="S19" i="1" s="1"/>
  <c r="S21" i="1" s="1"/>
  <c r="Q25" i="1"/>
  <c r="Q27" i="1" s="1"/>
  <c r="P25" i="1"/>
  <c r="P27" i="1" s="1"/>
  <c r="O24" i="1"/>
  <c r="N24" i="1"/>
  <c r="M24" i="1"/>
  <c r="L24" i="1"/>
  <c r="K24" i="1"/>
  <c r="J24" i="1"/>
  <c r="I24" i="1"/>
  <c r="H24" i="1"/>
  <c r="G24" i="1"/>
  <c r="F24" i="1"/>
  <c r="E24" i="1"/>
  <c r="D24" i="1"/>
  <c r="Z23" i="1"/>
  <c r="U23" i="1"/>
  <c r="U20" i="1" s="1"/>
  <c r="T23" i="1"/>
  <c r="S23" i="1"/>
  <c r="Q23" i="1"/>
  <c r="Q20" i="1" s="1"/>
  <c r="P23" i="1"/>
  <c r="P20" i="1" s="1"/>
  <c r="P21" i="1" s="1"/>
  <c r="U22" i="1"/>
  <c r="U24" i="1" s="1"/>
  <c r="T22" i="1"/>
  <c r="T19" i="1" s="1"/>
  <c r="S22" i="1"/>
  <c r="S24" i="1" s="1"/>
  <c r="Q22" i="1"/>
  <c r="Q24" i="1" s="1"/>
  <c r="P22" i="1"/>
  <c r="P24" i="1" s="1"/>
  <c r="K21" i="1"/>
  <c r="H21" i="1"/>
  <c r="S20" i="1"/>
  <c r="S8" i="1" s="1"/>
  <c r="O20" i="1"/>
  <c r="N20" i="1"/>
  <c r="N21" i="1" s="1"/>
  <c r="M20" i="1"/>
  <c r="L20" i="1"/>
  <c r="K20" i="1"/>
  <c r="J20" i="1"/>
  <c r="J8" i="1" s="1"/>
  <c r="I20" i="1"/>
  <c r="I21" i="1" s="1"/>
  <c r="H20" i="1"/>
  <c r="G20" i="1"/>
  <c r="F20" i="1"/>
  <c r="F21" i="1" s="1"/>
  <c r="E20" i="1"/>
  <c r="D20" i="1"/>
  <c r="U19" i="1"/>
  <c r="U21" i="1" s="1"/>
  <c r="P19" i="1"/>
  <c r="O19" i="1"/>
  <c r="O21" i="1" s="1"/>
  <c r="N19" i="1"/>
  <c r="M19" i="1"/>
  <c r="M21" i="1" s="1"/>
  <c r="L19" i="1"/>
  <c r="L7" i="1" s="1"/>
  <c r="K19" i="1"/>
  <c r="J19" i="1"/>
  <c r="J21" i="1" s="1"/>
  <c r="I19" i="1"/>
  <c r="H19" i="1"/>
  <c r="G19" i="1"/>
  <c r="G21" i="1" s="1"/>
  <c r="F19" i="1"/>
  <c r="E19" i="1"/>
  <c r="E21" i="1" s="1"/>
  <c r="D19" i="1"/>
  <c r="D7" i="1" s="1"/>
  <c r="P18" i="1"/>
  <c r="O18" i="1"/>
  <c r="N18" i="1"/>
  <c r="M18" i="1"/>
  <c r="L18" i="1"/>
  <c r="K18" i="1"/>
  <c r="J18" i="1"/>
  <c r="H18" i="1"/>
  <c r="G18" i="1"/>
  <c r="F18" i="1"/>
  <c r="E18" i="1"/>
  <c r="D18" i="1"/>
  <c r="Z17" i="1"/>
  <c r="U17" i="1"/>
  <c r="T17" i="1"/>
  <c r="S17" i="1"/>
  <c r="Q17" i="1"/>
  <c r="Q18" i="1" s="1"/>
  <c r="P17" i="1"/>
  <c r="U16" i="1"/>
  <c r="U18" i="1" s="1"/>
  <c r="T16" i="1"/>
  <c r="T18" i="1" s="1"/>
  <c r="S16" i="1"/>
  <c r="S18" i="1" s="1"/>
  <c r="Q16" i="1"/>
  <c r="P16" i="1"/>
  <c r="P10" i="1" s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T14" i="1"/>
  <c r="T11" i="1" s="1"/>
  <c r="S14" i="1"/>
  <c r="Q14" i="1"/>
  <c r="P14" i="1"/>
  <c r="Z13" i="1"/>
  <c r="U13" i="1"/>
  <c r="U15" i="1" s="1"/>
  <c r="T13" i="1"/>
  <c r="T15" i="1" s="1"/>
  <c r="S13" i="1"/>
  <c r="S15" i="1" s="1"/>
  <c r="Q13" i="1"/>
  <c r="Q10" i="1" s="1"/>
  <c r="P13" i="1"/>
  <c r="P15" i="1" s="1"/>
  <c r="N12" i="1"/>
  <c r="I12" i="1"/>
  <c r="F12" i="1"/>
  <c r="U11" i="1"/>
  <c r="U8" i="1" s="1"/>
  <c r="S11" i="1"/>
  <c r="P11" i="1"/>
  <c r="P8" i="1" s="1"/>
  <c r="O11" i="1"/>
  <c r="N11" i="1"/>
  <c r="M11" i="1"/>
  <c r="L11" i="1"/>
  <c r="L8" i="1" s="1"/>
  <c r="K11" i="1"/>
  <c r="K8" i="1" s="1"/>
  <c r="J11" i="1"/>
  <c r="I11" i="1"/>
  <c r="H11" i="1"/>
  <c r="H8" i="1" s="1"/>
  <c r="G11" i="1"/>
  <c r="F11" i="1"/>
  <c r="E11" i="1"/>
  <c r="D11" i="1"/>
  <c r="D8" i="1" s="1"/>
  <c r="S10" i="1"/>
  <c r="S12" i="1" s="1"/>
  <c r="O10" i="1"/>
  <c r="O12" i="1" s="1"/>
  <c r="N10" i="1"/>
  <c r="N7" i="1" s="1"/>
  <c r="M10" i="1"/>
  <c r="M12" i="1" s="1"/>
  <c r="L10" i="1"/>
  <c r="L12" i="1" s="1"/>
  <c r="K10" i="1"/>
  <c r="J10" i="1"/>
  <c r="J12" i="1" s="1"/>
  <c r="I10" i="1"/>
  <c r="H10" i="1"/>
  <c r="G10" i="1"/>
  <c r="G12" i="1" s="1"/>
  <c r="F10" i="1"/>
  <c r="F7" i="1" s="1"/>
  <c r="E10" i="1"/>
  <c r="E12" i="1" s="1"/>
  <c r="D10" i="1"/>
  <c r="D12" i="1" s="1"/>
  <c r="O8" i="1"/>
  <c r="N8" i="1"/>
  <c r="M8" i="1"/>
  <c r="M5" i="1" s="1"/>
  <c r="I8" i="1"/>
  <c r="I5" i="1" s="1"/>
  <c r="G8" i="1"/>
  <c r="F8" i="1"/>
  <c r="E8" i="1"/>
  <c r="O7" i="1"/>
  <c r="O9" i="1" s="1"/>
  <c r="K7" i="1"/>
  <c r="I7" i="1"/>
  <c r="I9" i="1" s="1"/>
  <c r="H7" i="1"/>
  <c r="G7" i="1"/>
  <c r="G9" i="1" s="1"/>
  <c r="O5" i="1"/>
  <c r="G5" i="1"/>
  <c r="I4" i="1"/>
  <c r="N9" i="1" l="1"/>
  <c r="N4" i="1"/>
  <c r="N6" i="1" s="1"/>
  <c r="K9" i="1"/>
  <c r="K5" i="1"/>
  <c r="Z20" i="1"/>
  <c r="F9" i="1"/>
  <c r="D5" i="1"/>
  <c r="L5" i="1"/>
  <c r="D4" i="1"/>
  <c r="D6" i="1" s="1"/>
  <c r="D9" i="1"/>
  <c r="L4" i="1"/>
  <c r="L6" i="1" s="1"/>
  <c r="L9" i="1"/>
  <c r="T21" i="1"/>
  <c r="P12" i="1"/>
  <c r="P7" i="1"/>
  <c r="P33" i="1"/>
  <c r="K4" i="1"/>
  <c r="K6" i="1" s="1"/>
  <c r="S5" i="1"/>
  <c r="Q33" i="1"/>
  <c r="U33" i="1"/>
  <c r="U29" i="1"/>
  <c r="U5" i="1" s="1"/>
  <c r="E30" i="1"/>
  <c r="I6" i="1"/>
  <c r="E5" i="1"/>
  <c r="H5" i="1"/>
  <c r="H9" i="1"/>
  <c r="P5" i="1"/>
  <c r="J5" i="1"/>
  <c r="T10" i="1"/>
  <c r="Q11" i="1"/>
  <c r="Q8" i="1" s="1"/>
  <c r="Q5" i="1" s="1"/>
  <c r="Z16" i="1"/>
  <c r="Z10" i="1" s="1"/>
  <c r="T20" i="1"/>
  <c r="T8" i="1" s="1"/>
  <c r="T5" i="1" s="1"/>
  <c r="F28" i="1"/>
  <c r="F30" i="1" s="1"/>
  <c r="N28" i="1"/>
  <c r="N30" i="1" s="1"/>
  <c r="U10" i="1"/>
  <c r="H12" i="1"/>
  <c r="Z14" i="1"/>
  <c r="Z11" i="1" s="1"/>
  <c r="Z22" i="1"/>
  <c r="Z19" i="1" s="1"/>
  <c r="S31" i="1"/>
  <c r="P43" i="1"/>
  <c r="P45" i="1" s="1"/>
  <c r="Z52" i="1"/>
  <c r="Z43" i="1" s="1"/>
  <c r="G4" i="1"/>
  <c r="G6" i="1" s="1"/>
  <c r="O4" i="1"/>
  <c r="O6" i="1" s="1"/>
  <c r="J7" i="1"/>
  <c r="S7" i="1"/>
  <c r="H28" i="1"/>
  <c r="T51" i="1"/>
  <c r="D21" i="1"/>
  <c r="L21" i="1"/>
  <c r="S27" i="1"/>
  <c r="T36" i="1"/>
  <c r="Q15" i="1"/>
  <c r="K12" i="1"/>
  <c r="Q19" i="1"/>
  <c r="Q21" i="1" s="1"/>
  <c r="T43" i="1"/>
  <c r="T45" i="1" s="1"/>
  <c r="T24" i="1"/>
  <c r="E7" i="1"/>
  <c r="M7" i="1"/>
  <c r="K28" i="1"/>
  <c r="K30" i="1" s="1"/>
  <c r="J33" i="1"/>
  <c r="P28" i="1" l="1"/>
  <c r="P30" i="1" s="1"/>
  <c r="S33" i="1"/>
  <c r="S28" i="1"/>
  <c r="S30" i="1" s="1"/>
  <c r="Z7" i="1"/>
  <c r="H30" i="1"/>
  <c r="H4" i="1"/>
  <c r="H6" i="1" s="1"/>
  <c r="Z8" i="1"/>
  <c r="Z5" i="1" s="1"/>
  <c r="J9" i="1"/>
  <c r="J4" i="1"/>
  <c r="J6" i="1" s="1"/>
  <c r="U30" i="1"/>
  <c r="T28" i="1"/>
  <c r="S9" i="1"/>
  <c r="S4" i="1"/>
  <c r="S6" i="1" s="1"/>
  <c r="T12" i="1"/>
  <c r="T7" i="1"/>
  <c r="M9" i="1"/>
  <c r="M4" i="1"/>
  <c r="M6" i="1" s="1"/>
  <c r="U12" i="1"/>
  <c r="U7" i="1"/>
  <c r="Q7" i="1"/>
  <c r="P9" i="1"/>
  <c r="P4" i="1"/>
  <c r="P6" i="1" s="1"/>
  <c r="E9" i="1"/>
  <c r="E4" i="1"/>
  <c r="E6" i="1" s="1"/>
  <c r="Q12" i="1"/>
  <c r="F4" i="1"/>
  <c r="F6" i="1" s="1"/>
  <c r="Q9" i="1" l="1"/>
  <c r="Q4" i="1"/>
  <c r="Q6" i="1" s="1"/>
  <c r="T4" i="1"/>
  <c r="T6" i="1" s="1"/>
  <c r="T9" i="1"/>
  <c r="U4" i="1"/>
  <c r="U6" i="1" s="1"/>
  <c r="U9" i="1"/>
  <c r="Z28" i="1"/>
  <c r="Z4" i="1" s="1"/>
  <c r="T30" i="1"/>
</calcChain>
</file>

<file path=xl/sharedStrings.xml><?xml version="1.0" encoding="utf-8"?>
<sst xmlns="http://schemas.openxmlformats.org/spreadsheetml/2006/main" count="50" uniqueCount="39">
  <si>
    <t>Monthly Report of the Port of Shimizu (2) _ Seaborne Cargo in tonnage in December, 2021 (As of July, 2022)</t>
    <phoneticPr fontId="4"/>
  </si>
  <si>
    <t>Unit: tons</t>
    <phoneticPr fontId="4"/>
  </si>
  <si>
    <r>
      <rPr>
        <sz val="8"/>
        <color indexed="22"/>
        <rFont val="ＭＳ Ｐ明朝"/>
        <family val="1"/>
        <charset val="128"/>
      </rPr>
      <t>ＣＨＥＣＫ！（上半期＋下半期）</t>
    </r>
    <rPh sb="7" eb="10">
      <t>カミハンキ</t>
    </rPh>
    <rPh sb="11" eb="14">
      <t>シモハンキ</t>
    </rPh>
    <phoneticPr fontId="4"/>
  </si>
  <si>
    <t>Items</t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</si>
  <si>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</si>
  <si>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</si>
  <si>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</si>
  <si>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</si>
  <si>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</si>
  <si>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</si>
  <si>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</si>
  <si>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</si>
  <si>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</si>
  <si>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</si>
  <si>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</si>
  <si>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</si>
  <si>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</si>
  <si>
    <t>Annual Total</t>
    <phoneticPr fontId="4"/>
  </si>
  <si>
    <r>
      <rPr>
        <b/>
        <i/>
        <sz val="10"/>
        <color indexed="48"/>
        <rFont val="ＭＳ Ｐ明朝"/>
        <family val="1"/>
        <charset val="128"/>
      </rP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</si>
  <si>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下半期計
（７～１２月）</t>
    </r>
    <rPh sb="0" eb="1">
      <t>シタ</t>
    </rPh>
    <rPh sb="1" eb="3">
      <t>ハンキ</t>
    </rPh>
    <rPh sb="3" eb="4">
      <t>ケイ</t>
    </rPh>
    <rPh sb="10" eb="11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</si>
  <si>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１～２月
累　計</t>
    </r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</si>
  <si>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</si>
  <si>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r>
      <rPr>
        <b/>
        <sz val="12"/>
        <color indexed="22"/>
        <rFont val="ＭＳ Ｐ明朝"/>
        <family val="1"/>
        <charset val="128"/>
      </rPr>
      <t>年間計</t>
    </r>
    <rPh sb="0" eb="2">
      <t>ネンカン</t>
    </rPh>
    <rPh sb="2" eb="3">
      <t>ケイ</t>
    </rPh>
    <phoneticPr fontId="4"/>
  </si>
  <si>
    <t xml:space="preserve">GRAND TOTAL </t>
    <phoneticPr fontId="4"/>
  </si>
  <si>
    <t>Top row: 2021</t>
    <phoneticPr fontId="4"/>
  </si>
  <si>
    <t>Middle row: 2020</t>
    <phoneticPr fontId="4"/>
  </si>
  <si>
    <t>Bottom row: 2021/2020</t>
    <phoneticPr fontId="4"/>
  </si>
  <si>
    <t>FOREIGN CARGO</t>
    <phoneticPr fontId="4"/>
  </si>
  <si>
    <t>TOTAL EXPORTS</t>
    <phoneticPr fontId="4"/>
  </si>
  <si>
    <t>Containerized Cargo</t>
    <phoneticPr fontId="4"/>
  </si>
  <si>
    <t>Bulk Cargo</t>
    <phoneticPr fontId="4"/>
  </si>
  <si>
    <t>-</t>
    <phoneticPr fontId="4"/>
  </si>
  <si>
    <t>TOTAL IMPORTS</t>
    <phoneticPr fontId="4"/>
  </si>
  <si>
    <t>DOMESTIC CARGO</t>
    <phoneticPr fontId="4"/>
  </si>
  <si>
    <t>TOTAL OUTGOING</t>
    <phoneticPr fontId="4"/>
  </si>
  <si>
    <t>Ferry Cargo</t>
    <phoneticPr fontId="4"/>
  </si>
  <si>
    <t>TOTAL INCOMING</t>
    <phoneticPr fontId="4"/>
  </si>
  <si>
    <t>Note 1: Ferry cargo includes vehicles shipped by a ferry such as buses, trucks, and automobiles,  converted by tonnage.</t>
    <phoneticPr fontId="4"/>
  </si>
  <si>
    <t>Note 2 : Values here are not defined yet and are subjet to change.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</si>
</sst>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\(#,###\)"/>
    <numFmt numFmtId="178" formatCode="\(0,000\)"/>
    <numFmt numFmtId="179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48"/>
      <name val="ＭＳ Ｐ明朝"/>
      <family val="1"/>
      <charset val="128"/>
    </font>
    <font>
      <i/>
      <sz val="11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22"/>
      <name val="ＭＳ Ｐ明朝"/>
      <family val="1"/>
      <charset val="128"/>
    </font>
    <font>
      <sz val="11"/>
      <color indexed="22"/>
      <name val="Times New Roman"/>
      <family val="1"/>
    </font>
    <font>
      <sz val="11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horizontal="right"/>
    </xf>
    <xf numFmtId="0" fontId="6" fillId="0" borderId="1" xfId="2" applyFont="1" applyBorder="1"/>
    <xf numFmtId="0" fontId="7" fillId="0" borderId="0" xfId="2" applyFont="1"/>
    <xf numFmtId="0" fontId="6" fillId="0" borderId="2" xfId="2" applyFont="1" applyBorder="1"/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8" fillId="0" borderId="0" xfId="2" applyFont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shrinkToFit="1"/>
    </xf>
    <xf numFmtId="0" fontId="1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0" xfId="0" applyNumberFormat="1" applyFont="1">
      <alignment vertical="center"/>
    </xf>
    <xf numFmtId="176" fontId="14" fillId="0" borderId="0" xfId="0" applyNumberFormat="1" applyFont="1" applyAlignment="1">
      <alignment vertical="center" shrinkToFit="1"/>
    </xf>
    <xf numFmtId="176" fontId="17" fillId="0" borderId="5" xfId="0" applyNumberFormat="1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8" fillId="0" borderId="15" xfId="1" applyNumberFormat="1" applyFont="1" applyBorder="1">
      <alignment vertical="center"/>
    </xf>
    <xf numFmtId="177" fontId="18" fillId="0" borderId="16" xfId="1" applyNumberFormat="1" applyFont="1" applyBorder="1">
      <alignment vertical="center"/>
    </xf>
    <xf numFmtId="177" fontId="18" fillId="0" borderId="0" xfId="1" applyNumberFormat="1" applyFont="1" applyBorder="1">
      <alignment vertical="center"/>
    </xf>
    <xf numFmtId="177" fontId="18" fillId="0" borderId="14" xfId="1" applyNumberFormat="1" applyFont="1" applyBorder="1">
      <alignment vertical="center"/>
    </xf>
    <xf numFmtId="177" fontId="18" fillId="0" borderId="17" xfId="1" applyNumberFormat="1" applyFont="1" applyBorder="1">
      <alignment vertical="center"/>
    </xf>
    <xf numFmtId="177" fontId="18" fillId="0" borderId="18" xfId="1" applyNumberFormat="1" applyFont="1" applyBorder="1">
      <alignment vertical="center"/>
    </xf>
    <xf numFmtId="0" fontId="18" fillId="0" borderId="0" xfId="0" applyFont="1">
      <alignment vertical="center"/>
    </xf>
    <xf numFmtId="178" fontId="18" fillId="0" borderId="15" xfId="1" applyNumberFormat="1" applyFont="1" applyBorder="1">
      <alignment vertical="center"/>
    </xf>
    <xf numFmtId="0" fontId="14" fillId="0" borderId="0" xfId="0" applyFont="1" applyAlignment="1">
      <alignment vertical="center" shrinkToFit="1"/>
    </xf>
    <xf numFmtId="178" fontId="17" fillId="0" borderId="15" xfId="1" applyNumberFormat="1" applyFont="1" applyFill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9" fontId="18" fillId="0" borderId="20" xfId="1" applyNumberFormat="1" applyFont="1" applyBorder="1">
      <alignment vertical="center"/>
    </xf>
    <xf numFmtId="179" fontId="18" fillId="0" borderId="19" xfId="1" applyNumberFormat="1" applyFont="1" applyBorder="1">
      <alignment vertical="center"/>
    </xf>
    <xf numFmtId="179" fontId="18" fillId="0" borderId="21" xfId="1" applyNumberFormat="1" applyFont="1" applyBorder="1">
      <alignment vertical="center"/>
    </xf>
    <xf numFmtId="179" fontId="18" fillId="0" borderId="22" xfId="1" applyNumberFormat="1" applyFont="1" applyBorder="1">
      <alignment vertical="center"/>
    </xf>
    <xf numFmtId="179" fontId="17" fillId="0" borderId="20" xfId="1" applyNumberFormat="1" applyFont="1" applyFill="1" applyBorder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6" fontId="18" fillId="0" borderId="15" xfId="1" applyNumberFormat="1" applyFont="1" applyFill="1" applyBorder="1">
      <alignment vertical="center"/>
    </xf>
    <xf numFmtId="176" fontId="18" fillId="0" borderId="14" xfId="1" applyNumberFormat="1" applyFont="1" applyFill="1" applyBorder="1">
      <alignment vertical="center"/>
    </xf>
    <xf numFmtId="176" fontId="18" fillId="0" borderId="17" xfId="1" applyNumberFormat="1" applyFont="1" applyFill="1" applyBorder="1">
      <alignment vertical="center"/>
    </xf>
    <xf numFmtId="176" fontId="18" fillId="0" borderId="18" xfId="1" applyNumberFormat="1" applyFont="1" applyFill="1" applyBorder="1">
      <alignment vertical="center"/>
    </xf>
    <xf numFmtId="176" fontId="18" fillId="0" borderId="0" xfId="0" applyNumberFormat="1" applyFont="1">
      <alignment vertical="center"/>
    </xf>
    <xf numFmtId="176" fontId="17" fillId="0" borderId="15" xfId="1" applyNumberFormat="1" applyFont="1" applyFill="1" applyBorder="1">
      <alignment vertical="center"/>
    </xf>
    <xf numFmtId="177" fontId="18" fillId="0" borderId="15" xfId="1" applyNumberFormat="1" applyFont="1" applyFill="1" applyBorder="1">
      <alignment vertical="center"/>
    </xf>
    <xf numFmtId="177" fontId="18" fillId="0" borderId="14" xfId="1" applyNumberFormat="1" applyFont="1" applyFill="1" applyBorder="1">
      <alignment vertical="center"/>
    </xf>
    <xf numFmtId="177" fontId="18" fillId="0" borderId="17" xfId="1" applyNumberFormat="1" applyFont="1" applyFill="1" applyBorder="1">
      <alignment vertical="center"/>
    </xf>
    <xf numFmtId="177" fontId="18" fillId="0" borderId="18" xfId="1" applyNumberFormat="1" applyFont="1" applyFill="1" applyBorder="1">
      <alignment vertical="center"/>
    </xf>
    <xf numFmtId="178" fontId="18" fillId="0" borderId="15" xfId="1" applyNumberFormat="1" applyFont="1" applyFill="1" applyBorder="1">
      <alignment vertical="center"/>
    </xf>
    <xf numFmtId="0" fontId="18" fillId="0" borderId="0" xfId="2" applyFont="1"/>
    <xf numFmtId="179" fontId="18" fillId="0" borderId="15" xfId="1" applyNumberFormat="1" applyFont="1" applyFill="1" applyBorder="1">
      <alignment vertical="center"/>
    </xf>
    <xf numFmtId="179" fontId="18" fillId="0" borderId="14" xfId="1" applyNumberFormat="1" applyFont="1" applyFill="1" applyBorder="1">
      <alignment vertical="center"/>
    </xf>
    <xf numFmtId="179" fontId="18" fillId="0" borderId="17" xfId="1" applyNumberFormat="1" applyFont="1" applyFill="1" applyBorder="1">
      <alignment vertical="center"/>
    </xf>
    <xf numFmtId="179" fontId="18" fillId="0" borderId="18" xfId="1" applyNumberFormat="1" applyFont="1" applyFill="1" applyBorder="1">
      <alignment vertical="center"/>
    </xf>
    <xf numFmtId="179" fontId="17" fillId="0" borderId="15" xfId="1" applyNumberFormat="1" applyFont="1" applyFill="1" applyBorder="1">
      <alignment vertical="center"/>
    </xf>
    <xf numFmtId="0" fontId="10" fillId="0" borderId="15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6" fontId="18" fillId="3" borderId="5" xfId="1" applyNumberFormat="1" applyFont="1" applyFill="1" applyBorder="1">
      <alignment vertical="center"/>
    </xf>
    <xf numFmtId="176" fontId="18" fillId="3" borderId="9" xfId="1" applyNumberFormat="1" applyFont="1" applyFill="1" applyBorder="1">
      <alignment vertical="center"/>
    </xf>
    <xf numFmtId="176" fontId="18" fillId="3" borderId="12" xfId="1" applyNumberFormat="1" applyFont="1" applyFill="1" applyBorder="1">
      <alignment vertical="center"/>
    </xf>
    <xf numFmtId="176" fontId="18" fillId="3" borderId="13" xfId="1" applyNumberFormat="1" applyFont="1" applyFill="1" applyBorder="1">
      <alignment vertical="center"/>
    </xf>
    <xf numFmtId="176" fontId="17" fillId="0" borderId="5" xfId="1" applyNumberFormat="1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7" fontId="18" fillId="3" borderId="15" xfId="1" applyNumberFormat="1" applyFont="1" applyFill="1" applyBorder="1">
      <alignment vertical="center"/>
    </xf>
    <xf numFmtId="177" fontId="18" fillId="3" borderId="14" xfId="1" applyNumberFormat="1" applyFont="1" applyFill="1" applyBorder="1">
      <alignment vertical="center"/>
    </xf>
    <xf numFmtId="177" fontId="18" fillId="3" borderId="17" xfId="1" applyNumberFormat="1" applyFont="1" applyFill="1" applyBorder="1">
      <alignment vertical="center"/>
    </xf>
    <xf numFmtId="177" fontId="18" fillId="3" borderId="18" xfId="1" applyNumberFormat="1" applyFont="1" applyFill="1" applyBorder="1">
      <alignment vertical="center"/>
    </xf>
    <xf numFmtId="178" fontId="18" fillId="3" borderId="15" xfId="1" applyNumberFormat="1" applyFont="1" applyFill="1" applyBorder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24" xfId="1" applyNumberFormat="1" applyFont="1" applyFill="1" applyBorder="1">
      <alignment vertical="center"/>
    </xf>
    <xf numFmtId="179" fontId="18" fillId="3" borderId="25" xfId="1" applyNumberFormat="1" applyFont="1" applyFill="1" applyBorder="1">
      <alignment vertical="center"/>
    </xf>
    <xf numFmtId="179" fontId="18" fillId="3" borderId="26" xfId="1" applyNumberFormat="1" applyFont="1" applyFill="1" applyBorder="1">
      <alignment vertical="center"/>
    </xf>
    <xf numFmtId="179" fontId="17" fillId="0" borderId="23" xfId="1" applyNumberFormat="1" applyFont="1" applyFill="1" applyBorder="1">
      <alignment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8" fillId="4" borderId="15" xfId="2" applyNumberFormat="1" applyFont="1" applyFill="1" applyBorder="1" applyAlignment="1">
      <alignment horizontal="right" vertical="center"/>
    </xf>
    <xf numFmtId="176" fontId="18" fillId="4" borderId="5" xfId="2" applyNumberFormat="1" applyFont="1" applyFill="1" applyBorder="1" applyAlignment="1">
      <alignment horizontal="right" vertical="center"/>
    </xf>
    <xf numFmtId="176" fontId="18" fillId="4" borderId="14" xfId="2" applyNumberFormat="1" applyFont="1" applyFill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 shrinkToFit="1"/>
    </xf>
    <xf numFmtId="176" fontId="18" fillId="0" borderId="13" xfId="0" applyNumberFormat="1" applyFont="1" applyBorder="1" applyAlignment="1">
      <alignment horizontal="right" vertical="center" shrinkToFit="1"/>
    </xf>
    <xf numFmtId="176" fontId="18" fillId="0" borderId="5" xfId="0" applyNumberFormat="1" applyFont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77" fontId="18" fillId="0" borderId="15" xfId="1" applyNumberFormat="1" applyFont="1" applyBorder="1" applyAlignment="1">
      <alignment horizontal="right"/>
    </xf>
    <xf numFmtId="177" fontId="18" fillId="0" borderId="14" xfId="1" applyNumberFormat="1" applyFont="1" applyBorder="1" applyAlignment="1">
      <alignment horizontal="right"/>
    </xf>
    <xf numFmtId="177" fontId="6" fillId="0" borderId="18" xfId="1" applyNumberFormat="1" applyFont="1" applyFill="1" applyBorder="1" applyAlignment="1">
      <alignment horizontal="right" vertical="center"/>
    </xf>
    <xf numFmtId="177" fontId="18" fillId="0" borderId="18" xfId="1" applyNumberFormat="1" applyFont="1" applyBorder="1" applyAlignment="1">
      <alignment horizontal="right"/>
    </xf>
    <xf numFmtId="178" fontId="18" fillId="0" borderId="14" xfId="1" applyNumberFormat="1" applyFont="1" applyFill="1" applyBorder="1">
      <alignment vertical="center"/>
    </xf>
    <xf numFmtId="0" fontId="6" fillId="0" borderId="17" xfId="0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179" fontId="18" fillId="0" borderId="27" xfId="1" applyNumberFormat="1" applyFont="1" applyFill="1" applyBorder="1">
      <alignment vertical="center"/>
    </xf>
    <xf numFmtId="179" fontId="18" fillId="5" borderId="27" xfId="1" applyNumberFormat="1" applyFont="1" applyFill="1" applyBorder="1">
      <alignment vertical="center"/>
    </xf>
    <xf numFmtId="179" fontId="18" fillId="0" borderId="28" xfId="1" applyNumberFormat="1" applyFont="1" applyFill="1" applyBorder="1">
      <alignment vertical="center"/>
    </xf>
    <xf numFmtId="179" fontId="18" fillId="0" borderId="29" xfId="1" applyNumberFormat="1" applyFont="1" applyFill="1" applyBorder="1">
      <alignment vertical="center"/>
    </xf>
    <xf numFmtId="179" fontId="18" fillId="0" borderId="30" xfId="1" applyNumberFormat="1" applyFont="1" applyFill="1" applyBorder="1">
      <alignment vertical="center"/>
    </xf>
    <xf numFmtId="179" fontId="17" fillId="0" borderId="27" xfId="1" applyNumberFormat="1" applyFont="1" applyFill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right" vertical="center" shrinkToFit="1"/>
    </xf>
    <xf numFmtId="176" fontId="18" fillId="0" borderId="18" xfId="0" applyNumberFormat="1" applyFont="1" applyBorder="1" applyAlignment="1">
      <alignment horizontal="right" vertical="center" shrinkToFit="1"/>
    </xf>
    <xf numFmtId="176" fontId="18" fillId="0" borderId="15" xfId="0" applyNumberFormat="1" applyFont="1" applyBorder="1" applyAlignment="1">
      <alignment horizontal="right" vertical="center" shrinkToFit="1"/>
    </xf>
    <xf numFmtId="176" fontId="17" fillId="0" borderId="15" xfId="0" applyNumberFormat="1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center" vertical="center"/>
    </xf>
    <xf numFmtId="179" fontId="18" fillId="0" borderId="23" xfId="1" applyNumberFormat="1" applyFont="1" applyFill="1" applyBorder="1">
      <alignment vertical="center"/>
    </xf>
    <xf numFmtId="179" fontId="18" fillId="0" borderId="23" xfId="1" applyNumberFormat="1" applyFont="1" applyFill="1" applyBorder="1" applyAlignment="1">
      <alignment horizontal="right" vertical="center"/>
    </xf>
    <xf numFmtId="179" fontId="18" fillId="0" borderId="24" xfId="1" applyNumberFormat="1" applyFont="1" applyFill="1" applyBorder="1">
      <alignment vertical="center"/>
    </xf>
    <xf numFmtId="179" fontId="18" fillId="0" borderId="25" xfId="1" applyNumberFormat="1" applyFont="1" applyFill="1" applyBorder="1">
      <alignment vertical="center"/>
    </xf>
    <xf numFmtId="179" fontId="18" fillId="0" borderId="26" xfId="1" applyNumberFormat="1" applyFont="1" applyFill="1" applyBorder="1">
      <alignment vertical="center"/>
    </xf>
    <xf numFmtId="176" fontId="18" fillId="4" borderId="5" xfId="1" applyNumberFormat="1" applyFont="1" applyFill="1" applyBorder="1">
      <alignment vertical="center"/>
    </xf>
    <xf numFmtId="0" fontId="10" fillId="0" borderId="23" xfId="0" applyFont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18" fillId="0" borderId="5" xfId="1" applyNumberFormat="1" applyFont="1" applyFill="1" applyBorder="1">
      <alignment vertical="center"/>
    </xf>
    <xf numFmtId="176" fontId="18" fillId="0" borderId="11" xfId="1" applyNumberFormat="1" applyFont="1" applyFill="1" applyBorder="1">
      <alignment vertical="center"/>
    </xf>
    <xf numFmtId="176" fontId="18" fillId="0" borderId="9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7" fontId="18" fillId="0" borderId="16" xfId="1" applyNumberFormat="1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76" fontId="18" fillId="6" borderId="5" xfId="1" applyNumberFormat="1" applyFont="1" applyFill="1" applyBorder="1">
      <alignment vertical="center"/>
    </xf>
    <xf numFmtId="176" fontId="18" fillId="6" borderId="9" xfId="1" applyNumberFormat="1" applyFont="1" applyFill="1" applyBorder="1">
      <alignment vertical="center"/>
    </xf>
    <xf numFmtId="176" fontId="18" fillId="6" borderId="12" xfId="1" applyNumberFormat="1" applyFont="1" applyFill="1" applyBorder="1">
      <alignment vertical="center"/>
    </xf>
    <xf numFmtId="176" fontId="18" fillId="6" borderId="13" xfId="1" applyNumberFormat="1" applyFont="1" applyFill="1" applyBorder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77" fontId="18" fillId="6" borderId="15" xfId="1" applyNumberFormat="1" applyFont="1" applyFill="1" applyBorder="1">
      <alignment vertical="center"/>
    </xf>
    <xf numFmtId="177" fontId="18" fillId="6" borderId="14" xfId="1" applyNumberFormat="1" applyFont="1" applyFill="1" applyBorder="1">
      <alignment vertical="center"/>
    </xf>
    <xf numFmtId="177" fontId="18" fillId="6" borderId="17" xfId="1" applyNumberFormat="1" applyFont="1" applyFill="1" applyBorder="1">
      <alignment vertical="center"/>
    </xf>
    <xf numFmtId="177" fontId="18" fillId="6" borderId="18" xfId="1" applyNumberFormat="1" applyFont="1" applyFill="1" applyBorder="1">
      <alignment vertical="center"/>
    </xf>
    <xf numFmtId="178" fontId="18" fillId="6" borderId="15" xfId="1" applyNumberFormat="1" applyFont="1" applyFill="1" applyBorder="1">
      <alignment vertical="center"/>
    </xf>
    <xf numFmtId="179" fontId="18" fillId="6" borderId="23" xfId="1" applyNumberFormat="1" applyFont="1" applyFill="1" applyBorder="1">
      <alignment vertical="center"/>
    </xf>
    <xf numFmtId="179" fontId="18" fillId="6" borderId="24" xfId="1" applyNumberFormat="1" applyFont="1" applyFill="1" applyBorder="1">
      <alignment vertical="center"/>
    </xf>
    <xf numFmtId="179" fontId="18" fillId="6" borderId="25" xfId="1" applyNumberFormat="1" applyFont="1" applyFill="1" applyBorder="1">
      <alignment vertical="center"/>
    </xf>
    <xf numFmtId="179" fontId="18" fillId="6" borderId="26" xfId="1" applyNumberFormat="1" applyFont="1" applyFill="1" applyBorder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176" fontId="18" fillId="7" borderId="15" xfId="2" applyNumberFormat="1" applyFont="1" applyFill="1" applyBorder="1" applyAlignment="1">
      <alignment horizontal="right" vertical="center"/>
    </xf>
    <xf numFmtId="176" fontId="18" fillId="7" borderId="14" xfId="2" applyNumberFormat="1" applyFont="1" applyFill="1" applyBorder="1" applyAlignment="1">
      <alignment horizontal="right" vertical="center"/>
    </xf>
    <xf numFmtId="176" fontId="18" fillId="0" borderId="31" xfId="0" applyNumberFormat="1" applyFont="1" applyBorder="1" applyAlignment="1">
      <alignment horizontal="right" vertical="center" shrinkToFit="1"/>
    </xf>
    <xf numFmtId="176" fontId="18" fillId="0" borderId="32" xfId="0" applyNumberFormat="1" applyFont="1" applyBorder="1" applyAlignment="1">
      <alignment horizontal="right" vertical="center" shrinkToFit="1"/>
    </xf>
    <xf numFmtId="176" fontId="18" fillId="0" borderId="33" xfId="0" applyNumberFormat="1" applyFont="1" applyBorder="1" applyAlignment="1">
      <alignment horizontal="right" vertical="center" shrinkToFit="1"/>
    </xf>
    <xf numFmtId="176" fontId="17" fillId="0" borderId="33" xfId="0" applyNumberFormat="1" applyFont="1" applyBorder="1" applyAlignment="1">
      <alignment horizontal="right" vertical="center" shrinkToFit="1"/>
    </xf>
    <xf numFmtId="178" fontId="18" fillId="0" borderId="15" xfId="1" applyNumberFormat="1" applyFont="1" applyFill="1" applyBorder="1" applyAlignment="1">
      <alignment horizontal="right" vertical="center"/>
    </xf>
    <xf numFmtId="178" fontId="18" fillId="0" borderId="14" xfId="1" applyNumberFormat="1" applyFont="1" applyFill="1" applyBorder="1" applyAlignment="1">
      <alignment horizontal="right" vertical="center"/>
    </xf>
    <xf numFmtId="178" fontId="17" fillId="0" borderId="15" xfId="1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6" fontId="18" fillId="6" borderId="15" xfId="1" applyNumberFormat="1" applyFont="1" applyFill="1" applyBorder="1">
      <alignment vertical="center"/>
    </xf>
    <xf numFmtId="176" fontId="18" fillId="6" borderId="14" xfId="1" applyNumberFormat="1" applyFont="1" applyFill="1" applyBorder="1">
      <alignment vertical="center"/>
    </xf>
    <xf numFmtId="176" fontId="18" fillId="6" borderId="17" xfId="1" applyNumberFormat="1" applyFont="1" applyFill="1" applyBorder="1">
      <alignment vertical="center"/>
    </xf>
    <xf numFmtId="176" fontId="18" fillId="6" borderId="18" xfId="1" applyNumberFormat="1" applyFont="1" applyFill="1" applyBorder="1">
      <alignment vertical="center"/>
    </xf>
    <xf numFmtId="176" fontId="18" fillId="7" borderId="5" xfId="1" applyNumberFormat="1" applyFont="1" applyFill="1" applyBorder="1">
      <alignment vertical="center"/>
    </xf>
    <xf numFmtId="176" fontId="18" fillId="7" borderId="9" xfId="1" applyNumberFormat="1" applyFont="1" applyFill="1" applyBorder="1">
      <alignment vertical="center"/>
    </xf>
    <xf numFmtId="177" fontId="18" fillId="5" borderId="15" xfId="1" applyNumberFormat="1" applyFont="1" applyFill="1" applyBorder="1" applyAlignment="1">
      <alignment horizontal="right"/>
    </xf>
    <xf numFmtId="179" fontId="18" fillId="5" borderId="15" xfId="1" applyNumberFormat="1" applyFont="1" applyFill="1" applyBorder="1">
      <alignment vertical="center"/>
    </xf>
    <xf numFmtId="176" fontId="18" fillId="7" borderId="33" xfId="1" applyNumberFormat="1" applyFont="1" applyFill="1" applyBorder="1">
      <alignment vertical="center"/>
    </xf>
    <xf numFmtId="176" fontId="18" fillId="7" borderId="34" xfId="1" applyNumberFormat="1" applyFont="1" applyFill="1" applyBorder="1">
      <alignment vertical="center"/>
    </xf>
    <xf numFmtId="176" fontId="18" fillId="7" borderId="15" xfId="1" applyNumberFormat="1" applyFont="1" applyFill="1" applyBorder="1">
      <alignment vertical="center"/>
    </xf>
    <xf numFmtId="176" fontId="18" fillId="7" borderId="14" xfId="1" applyNumberFormat="1" applyFont="1" applyFill="1" applyBorder="1">
      <alignment vertical="center"/>
    </xf>
    <xf numFmtId="179" fontId="18" fillId="0" borderId="21" xfId="1" applyNumberFormat="1" applyFont="1" applyFill="1" applyBorder="1">
      <alignment vertical="center"/>
    </xf>
    <xf numFmtId="179" fontId="18" fillId="0" borderId="22" xfId="1" applyNumberFormat="1" applyFont="1" applyFill="1" applyBorder="1">
      <alignment vertical="center"/>
    </xf>
    <xf numFmtId="0" fontId="14" fillId="0" borderId="1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 xr:uid="{1180DC1B-387E-4F67-B138-6C14EFD91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639F-CAB4-4812-93FC-DF05E55B2084}">
  <sheetPr codeName="Sheet4">
    <tabColor indexed="12"/>
    <pageSetUpPr fitToPage="1"/>
  </sheetPr>
  <dimension ref="A1:AK57"/>
  <sheetViews>
    <sheetView showGridLines="0" showZeros="0" tabSelected="1" zoomScale="80" zoomScaleNormal="80" zoomScaleSheetLayoutView="115" workbookViewId="0">
      <pane xSplit="3" ySplit="6" topLeftCell="J10" activePane="bottomRight" state="frozen"/>
      <selection activeCell="K41" sqref="K41"/>
      <selection pane="topRight" activeCell="K41" sqref="K41"/>
      <selection pane="bottomLeft" activeCell="K41" sqref="K41"/>
      <selection pane="bottomRight" activeCell="L25" sqref="L25"/>
    </sheetView>
  </sheetViews>
  <sheetFormatPr defaultColWidth="9" defaultRowHeight="13.8" x14ac:dyDescent="0.2"/>
  <cols>
    <col min="1" max="2" width="4.21875" style="9" customWidth="1"/>
    <col min="3" max="3" width="15" style="9" customWidth="1"/>
    <col min="4" max="6" width="10.6640625" style="9" customWidth="1"/>
    <col min="7" max="7" width="10.77734375" style="9" bestFit="1" customWidth="1"/>
    <col min="8" max="13" width="10.6640625" style="9" customWidth="1"/>
    <col min="14" max="14" width="10.6640625" style="187" customWidth="1"/>
    <col min="15" max="15" width="10.6640625" style="9" customWidth="1"/>
    <col min="16" max="16" width="11.88671875" style="9" bestFit="1" customWidth="1"/>
    <col min="17" max="17" width="13.33203125" style="9" bestFit="1" customWidth="1"/>
    <col min="18" max="18" width="1.6640625" style="9" hidden="1" customWidth="1"/>
    <col min="19" max="19" width="11.77734375" style="9" hidden="1" customWidth="1"/>
    <col min="20" max="20" width="12.109375" style="9" hidden="1" customWidth="1"/>
    <col min="21" max="21" width="10.33203125" style="9" hidden="1" customWidth="1"/>
    <col min="22" max="22" width="17.109375" style="9" bestFit="1" customWidth="1"/>
    <col min="23" max="24" width="9" style="9"/>
    <col min="25" max="25" width="4.21875" style="9" customWidth="1"/>
    <col min="26" max="26" width="11.77734375" style="182" hidden="1" customWidth="1"/>
    <col min="27" max="256" width="9" style="9"/>
    <col min="257" max="258" width="4.21875" style="9" customWidth="1"/>
    <col min="259" max="259" width="15" style="9" customWidth="1"/>
    <col min="260" max="262" width="10.6640625" style="9" customWidth="1"/>
    <col min="263" max="263" width="10.77734375" style="9" bestFit="1" customWidth="1"/>
    <col min="264" max="271" width="10.6640625" style="9" customWidth="1"/>
    <col min="272" max="272" width="11.88671875" style="9" bestFit="1" customWidth="1"/>
    <col min="273" max="273" width="13.33203125" style="9" bestFit="1" customWidth="1"/>
    <col min="274" max="277" width="0" style="9" hidden="1" customWidth="1"/>
    <col min="278" max="278" width="17.109375" style="9" bestFit="1" customWidth="1"/>
    <col min="279" max="280" width="9" style="9"/>
    <col min="281" max="281" width="4.21875" style="9" customWidth="1"/>
    <col min="282" max="282" width="0" style="9" hidden="1" customWidth="1"/>
    <col min="283" max="512" width="9" style="9"/>
    <col min="513" max="514" width="4.21875" style="9" customWidth="1"/>
    <col min="515" max="515" width="15" style="9" customWidth="1"/>
    <col min="516" max="518" width="10.6640625" style="9" customWidth="1"/>
    <col min="519" max="519" width="10.77734375" style="9" bestFit="1" customWidth="1"/>
    <col min="520" max="527" width="10.6640625" style="9" customWidth="1"/>
    <col min="528" max="528" width="11.88671875" style="9" bestFit="1" customWidth="1"/>
    <col min="529" max="529" width="13.33203125" style="9" bestFit="1" customWidth="1"/>
    <col min="530" max="533" width="0" style="9" hidden="1" customWidth="1"/>
    <col min="534" max="534" width="17.109375" style="9" bestFit="1" customWidth="1"/>
    <col min="535" max="536" width="9" style="9"/>
    <col min="537" max="537" width="4.21875" style="9" customWidth="1"/>
    <col min="538" max="538" width="0" style="9" hidden="1" customWidth="1"/>
    <col min="539" max="768" width="9" style="9"/>
    <col min="769" max="770" width="4.21875" style="9" customWidth="1"/>
    <col min="771" max="771" width="15" style="9" customWidth="1"/>
    <col min="772" max="774" width="10.6640625" style="9" customWidth="1"/>
    <col min="775" max="775" width="10.77734375" style="9" bestFit="1" customWidth="1"/>
    <col min="776" max="783" width="10.6640625" style="9" customWidth="1"/>
    <col min="784" max="784" width="11.88671875" style="9" bestFit="1" customWidth="1"/>
    <col min="785" max="785" width="13.33203125" style="9" bestFit="1" customWidth="1"/>
    <col min="786" max="789" width="0" style="9" hidden="1" customWidth="1"/>
    <col min="790" max="790" width="17.109375" style="9" bestFit="1" customWidth="1"/>
    <col min="791" max="792" width="9" style="9"/>
    <col min="793" max="793" width="4.21875" style="9" customWidth="1"/>
    <col min="794" max="794" width="0" style="9" hidden="1" customWidth="1"/>
    <col min="795" max="1024" width="9" style="9"/>
    <col min="1025" max="1026" width="4.21875" style="9" customWidth="1"/>
    <col min="1027" max="1027" width="15" style="9" customWidth="1"/>
    <col min="1028" max="1030" width="10.6640625" style="9" customWidth="1"/>
    <col min="1031" max="1031" width="10.77734375" style="9" bestFit="1" customWidth="1"/>
    <col min="1032" max="1039" width="10.6640625" style="9" customWidth="1"/>
    <col min="1040" max="1040" width="11.88671875" style="9" bestFit="1" customWidth="1"/>
    <col min="1041" max="1041" width="13.33203125" style="9" bestFit="1" customWidth="1"/>
    <col min="1042" max="1045" width="0" style="9" hidden="1" customWidth="1"/>
    <col min="1046" max="1046" width="17.109375" style="9" bestFit="1" customWidth="1"/>
    <col min="1047" max="1048" width="9" style="9"/>
    <col min="1049" max="1049" width="4.21875" style="9" customWidth="1"/>
    <col min="1050" max="1050" width="0" style="9" hidden="1" customWidth="1"/>
    <col min="1051" max="1280" width="9" style="9"/>
    <col min="1281" max="1282" width="4.21875" style="9" customWidth="1"/>
    <col min="1283" max="1283" width="15" style="9" customWidth="1"/>
    <col min="1284" max="1286" width="10.6640625" style="9" customWidth="1"/>
    <col min="1287" max="1287" width="10.77734375" style="9" bestFit="1" customWidth="1"/>
    <col min="1288" max="1295" width="10.6640625" style="9" customWidth="1"/>
    <col min="1296" max="1296" width="11.88671875" style="9" bestFit="1" customWidth="1"/>
    <col min="1297" max="1297" width="13.33203125" style="9" bestFit="1" customWidth="1"/>
    <col min="1298" max="1301" width="0" style="9" hidden="1" customWidth="1"/>
    <col min="1302" max="1302" width="17.109375" style="9" bestFit="1" customWidth="1"/>
    <col min="1303" max="1304" width="9" style="9"/>
    <col min="1305" max="1305" width="4.21875" style="9" customWidth="1"/>
    <col min="1306" max="1306" width="0" style="9" hidden="1" customWidth="1"/>
    <col min="1307" max="1536" width="9" style="9"/>
    <col min="1537" max="1538" width="4.21875" style="9" customWidth="1"/>
    <col min="1539" max="1539" width="15" style="9" customWidth="1"/>
    <col min="1540" max="1542" width="10.6640625" style="9" customWidth="1"/>
    <col min="1543" max="1543" width="10.77734375" style="9" bestFit="1" customWidth="1"/>
    <col min="1544" max="1551" width="10.6640625" style="9" customWidth="1"/>
    <col min="1552" max="1552" width="11.88671875" style="9" bestFit="1" customWidth="1"/>
    <col min="1553" max="1553" width="13.33203125" style="9" bestFit="1" customWidth="1"/>
    <col min="1554" max="1557" width="0" style="9" hidden="1" customWidth="1"/>
    <col min="1558" max="1558" width="17.109375" style="9" bestFit="1" customWidth="1"/>
    <col min="1559" max="1560" width="9" style="9"/>
    <col min="1561" max="1561" width="4.21875" style="9" customWidth="1"/>
    <col min="1562" max="1562" width="0" style="9" hidden="1" customWidth="1"/>
    <col min="1563" max="1792" width="9" style="9"/>
    <col min="1793" max="1794" width="4.21875" style="9" customWidth="1"/>
    <col min="1795" max="1795" width="15" style="9" customWidth="1"/>
    <col min="1796" max="1798" width="10.6640625" style="9" customWidth="1"/>
    <col min="1799" max="1799" width="10.77734375" style="9" bestFit="1" customWidth="1"/>
    <col min="1800" max="1807" width="10.6640625" style="9" customWidth="1"/>
    <col min="1808" max="1808" width="11.88671875" style="9" bestFit="1" customWidth="1"/>
    <col min="1809" max="1809" width="13.33203125" style="9" bestFit="1" customWidth="1"/>
    <col min="1810" max="1813" width="0" style="9" hidden="1" customWidth="1"/>
    <col min="1814" max="1814" width="17.109375" style="9" bestFit="1" customWidth="1"/>
    <col min="1815" max="1816" width="9" style="9"/>
    <col min="1817" max="1817" width="4.21875" style="9" customWidth="1"/>
    <col min="1818" max="1818" width="0" style="9" hidden="1" customWidth="1"/>
    <col min="1819" max="2048" width="9" style="9"/>
    <col min="2049" max="2050" width="4.21875" style="9" customWidth="1"/>
    <col min="2051" max="2051" width="15" style="9" customWidth="1"/>
    <col min="2052" max="2054" width="10.6640625" style="9" customWidth="1"/>
    <col min="2055" max="2055" width="10.77734375" style="9" bestFit="1" customWidth="1"/>
    <col min="2056" max="2063" width="10.6640625" style="9" customWidth="1"/>
    <col min="2064" max="2064" width="11.88671875" style="9" bestFit="1" customWidth="1"/>
    <col min="2065" max="2065" width="13.33203125" style="9" bestFit="1" customWidth="1"/>
    <col min="2066" max="2069" width="0" style="9" hidden="1" customWidth="1"/>
    <col min="2070" max="2070" width="17.109375" style="9" bestFit="1" customWidth="1"/>
    <col min="2071" max="2072" width="9" style="9"/>
    <col min="2073" max="2073" width="4.21875" style="9" customWidth="1"/>
    <col min="2074" max="2074" width="0" style="9" hidden="1" customWidth="1"/>
    <col min="2075" max="2304" width="9" style="9"/>
    <col min="2305" max="2306" width="4.21875" style="9" customWidth="1"/>
    <col min="2307" max="2307" width="15" style="9" customWidth="1"/>
    <col min="2308" max="2310" width="10.6640625" style="9" customWidth="1"/>
    <col min="2311" max="2311" width="10.77734375" style="9" bestFit="1" customWidth="1"/>
    <col min="2312" max="2319" width="10.6640625" style="9" customWidth="1"/>
    <col min="2320" max="2320" width="11.88671875" style="9" bestFit="1" customWidth="1"/>
    <col min="2321" max="2321" width="13.33203125" style="9" bestFit="1" customWidth="1"/>
    <col min="2322" max="2325" width="0" style="9" hidden="1" customWidth="1"/>
    <col min="2326" max="2326" width="17.109375" style="9" bestFit="1" customWidth="1"/>
    <col min="2327" max="2328" width="9" style="9"/>
    <col min="2329" max="2329" width="4.21875" style="9" customWidth="1"/>
    <col min="2330" max="2330" width="0" style="9" hidden="1" customWidth="1"/>
    <col min="2331" max="2560" width="9" style="9"/>
    <col min="2561" max="2562" width="4.21875" style="9" customWidth="1"/>
    <col min="2563" max="2563" width="15" style="9" customWidth="1"/>
    <col min="2564" max="2566" width="10.6640625" style="9" customWidth="1"/>
    <col min="2567" max="2567" width="10.77734375" style="9" bestFit="1" customWidth="1"/>
    <col min="2568" max="2575" width="10.6640625" style="9" customWidth="1"/>
    <col min="2576" max="2576" width="11.88671875" style="9" bestFit="1" customWidth="1"/>
    <col min="2577" max="2577" width="13.33203125" style="9" bestFit="1" customWidth="1"/>
    <col min="2578" max="2581" width="0" style="9" hidden="1" customWidth="1"/>
    <col min="2582" max="2582" width="17.109375" style="9" bestFit="1" customWidth="1"/>
    <col min="2583" max="2584" width="9" style="9"/>
    <col min="2585" max="2585" width="4.21875" style="9" customWidth="1"/>
    <col min="2586" max="2586" width="0" style="9" hidden="1" customWidth="1"/>
    <col min="2587" max="2816" width="9" style="9"/>
    <col min="2817" max="2818" width="4.21875" style="9" customWidth="1"/>
    <col min="2819" max="2819" width="15" style="9" customWidth="1"/>
    <col min="2820" max="2822" width="10.6640625" style="9" customWidth="1"/>
    <col min="2823" max="2823" width="10.77734375" style="9" bestFit="1" customWidth="1"/>
    <col min="2824" max="2831" width="10.6640625" style="9" customWidth="1"/>
    <col min="2832" max="2832" width="11.88671875" style="9" bestFit="1" customWidth="1"/>
    <col min="2833" max="2833" width="13.33203125" style="9" bestFit="1" customWidth="1"/>
    <col min="2834" max="2837" width="0" style="9" hidden="1" customWidth="1"/>
    <col min="2838" max="2838" width="17.109375" style="9" bestFit="1" customWidth="1"/>
    <col min="2839" max="2840" width="9" style="9"/>
    <col min="2841" max="2841" width="4.21875" style="9" customWidth="1"/>
    <col min="2842" max="2842" width="0" style="9" hidden="1" customWidth="1"/>
    <col min="2843" max="3072" width="9" style="9"/>
    <col min="3073" max="3074" width="4.21875" style="9" customWidth="1"/>
    <col min="3075" max="3075" width="15" style="9" customWidth="1"/>
    <col min="3076" max="3078" width="10.6640625" style="9" customWidth="1"/>
    <col min="3079" max="3079" width="10.77734375" style="9" bestFit="1" customWidth="1"/>
    <col min="3080" max="3087" width="10.6640625" style="9" customWidth="1"/>
    <col min="3088" max="3088" width="11.88671875" style="9" bestFit="1" customWidth="1"/>
    <col min="3089" max="3089" width="13.33203125" style="9" bestFit="1" customWidth="1"/>
    <col min="3090" max="3093" width="0" style="9" hidden="1" customWidth="1"/>
    <col min="3094" max="3094" width="17.109375" style="9" bestFit="1" customWidth="1"/>
    <col min="3095" max="3096" width="9" style="9"/>
    <col min="3097" max="3097" width="4.21875" style="9" customWidth="1"/>
    <col min="3098" max="3098" width="0" style="9" hidden="1" customWidth="1"/>
    <col min="3099" max="3328" width="9" style="9"/>
    <col min="3329" max="3330" width="4.21875" style="9" customWidth="1"/>
    <col min="3331" max="3331" width="15" style="9" customWidth="1"/>
    <col min="3332" max="3334" width="10.6640625" style="9" customWidth="1"/>
    <col min="3335" max="3335" width="10.77734375" style="9" bestFit="1" customWidth="1"/>
    <col min="3336" max="3343" width="10.6640625" style="9" customWidth="1"/>
    <col min="3344" max="3344" width="11.88671875" style="9" bestFit="1" customWidth="1"/>
    <col min="3345" max="3345" width="13.33203125" style="9" bestFit="1" customWidth="1"/>
    <col min="3346" max="3349" width="0" style="9" hidden="1" customWidth="1"/>
    <col min="3350" max="3350" width="17.109375" style="9" bestFit="1" customWidth="1"/>
    <col min="3351" max="3352" width="9" style="9"/>
    <col min="3353" max="3353" width="4.21875" style="9" customWidth="1"/>
    <col min="3354" max="3354" width="0" style="9" hidden="1" customWidth="1"/>
    <col min="3355" max="3584" width="9" style="9"/>
    <col min="3585" max="3586" width="4.21875" style="9" customWidth="1"/>
    <col min="3587" max="3587" width="15" style="9" customWidth="1"/>
    <col min="3588" max="3590" width="10.6640625" style="9" customWidth="1"/>
    <col min="3591" max="3591" width="10.77734375" style="9" bestFit="1" customWidth="1"/>
    <col min="3592" max="3599" width="10.6640625" style="9" customWidth="1"/>
    <col min="3600" max="3600" width="11.88671875" style="9" bestFit="1" customWidth="1"/>
    <col min="3601" max="3601" width="13.33203125" style="9" bestFit="1" customWidth="1"/>
    <col min="3602" max="3605" width="0" style="9" hidden="1" customWidth="1"/>
    <col min="3606" max="3606" width="17.109375" style="9" bestFit="1" customWidth="1"/>
    <col min="3607" max="3608" width="9" style="9"/>
    <col min="3609" max="3609" width="4.21875" style="9" customWidth="1"/>
    <col min="3610" max="3610" width="0" style="9" hidden="1" customWidth="1"/>
    <col min="3611" max="3840" width="9" style="9"/>
    <col min="3841" max="3842" width="4.21875" style="9" customWidth="1"/>
    <col min="3843" max="3843" width="15" style="9" customWidth="1"/>
    <col min="3844" max="3846" width="10.6640625" style="9" customWidth="1"/>
    <col min="3847" max="3847" width="10.77734375" style="9" bestFit="1" customWidth="1"/>
    <col min="3848" max="3855" width="10.6640625" style="9" customWidth="1"/>
    <col min="3856" max="3856" width="11.88671875" style="9" bestFit="1" customWidth="1"/>
    <col min="3857" max="3857" width="13.33203125" style="9" bestFit="1" customWidth="1"/>
    <col min="3858" max="3861" width="0" style="9" hidden="1" customWidth="1"/>
    <col min="3862" max="3862" width="17.109375" style="9" bestFit="1" customWidth="1"/>
    <col min="3863" max="3864" width="9" style="9"/>
    <col min="3865" max="3865" width="4.21875" style="9" customWidth="1"/>
    <col min="3866" max="3866" width="0" style="9" hidden="1" customWidth="1"/>
    <col min="3867" max="4096" width="9" style="9"/>
    <col min="4097" max="4098" width="4.21875" style="9" customWidth="1"/>
    <col min="4099" max="4099" width="15" style="9" customWidth="1"/>
    <col min="4100" max="4102" width="10.6640625" style="9" customWidth="1"/>
    <col min="4103" max="4103" width="10.77734375" style="9" bestFit="1" customWidth="1"/>
    <col min="4104" max="4111" width="10.6640625" style="9" customWidth="1"/>
    <col min="4112" max="4112" width="11.88671875" style="9" bestFit="1" customWidth="1"/>
    <col min="4113" max="4113" width="13.33203125" style="9" bestFit="1" customWidth="1"/>
    <col min="4114" max="4117" width="0" style="9" hidden="1" customWidth="1"/>
    <col min="4118" max="4118" width="17.109375" style="9" bestFit="1" customWidth="1"/>
    <col min="4119" max="4120" width="9" style="9"/>
    <col min="4121" max="4121" width="4.21875" style="9" customWidth="1"/>
    <col min="4122" max="4122" width="0" style="9" hidden="1" customWidth="1"/>
    <col min="4123" max="4352" width="9" style="9"/>
    <col min="4353" max="4354" width="4.21875" style="9" customWidth="1"/>
    <col min="4355" max="4355" width="15" style="9" customWidth="1"/>
    <col min="4356" max="4358" width="10.6640625" style="9" customWidth="1"/>
    <col min="4359" max="4359" width="10.77734375" style="9" bestFit="1" customWidth="1"/>
    <col min="4360" max="4367" width="10.6640625" style="9" customWidth="1"/>
    <col min="4368" max="4368" width="11.88671875" style="9" bestFit="1" customWidth="1"/>
    <col min="4369" max="4369" width="13.33203125" style="9" bestFit="1" customWidth="1"/>
    <col min="4370" max="4373" width="0" style="9" hidden="1" customWidth="1"/>
    <col min="4374" max="4374" width="17.109375" style="9" bestFit="1" customWidth="1"/>
    <col min="4375" max="4376" width="9" style="9"/>
    <col min="4377" max="4377" width="4.21875" style="9" customWidth="1"/>
    <col min="4378" max="4378" width="0" style="9" hidden="1" customWidth="1"/>
    <col min="4379" max="4608" width="9" style="9"/>
    <col min="4609" max="4610" width="4.21875" style="9" customWidth="1"/>
    <col min="4611" max="4611" width="15" style="9" customWidth="1"/>
    <col min="4612" max="4614" width="10.6640625" style="9" customWidth="1"/>
    <col min="4615" max="4615" width="10.77734375" style="9" bestFit="1" customWidth="1"/>
    <col min="4616" max="4623" width="10.6640625" style="9" customWidth="1"/>
    <col min="4624" max="4624" width="11.88671875" style="9" bestFit="1" customWidth="1"/>
    <col min="4625" max="4625" width="13.33203125" style="9" bestFit="1" customWidth="1"/>
    <col min="4626" max="4629" width="0" style="9" hidden="1" customWidth="1"/>
    <col min="4630" max="4630" width="17.109375" style="9" bestFit="1" customWidth="1"/>
    <col min="4631" max="4632" width="9" style="9"/>
    <col min="4633" max="4633" width="4.21875" style="9" customWidth="1"/>
    <col min="4634" max="4634" width="0" style="9" hidden="1" customWidth="1"/>
    <col min="4635" max="4864" width="9" style="9"/>
    <col min="4865" max="4866" width="4.21875" style="9" customWidth="1"/>
    <col min="4867" max="4867" width="15" style="9" customWidth="1"/>
    <col min="4868" max="4870" width="10.6640625" style="9" customWidth="1"/>
    <col min="4871" max="4871" width="10.77734375" style="9" bestFit="1" customWidth="1"/>
    <col min="4872" max="4879" width="10.6640625" style="9" customWidth="1"/>
    <col min="4880" max="4880" width="11.88671875" style="9" bestFit="1" customWidth="1"/>
    <col min="4881" max="4881" width="13.33203125" style="9" bestFit="1" customWidth="1"/>
    <col min="4882" max="4885" width="0" style="9" hidden="1" customWidth="1"/>
    <col min="4886" max="4886" width="17.109375" style="9" bestFit="1" customWidth="1"/>
    <col min="4887" max="4888" width="9" style="9"/>
    <col min="4889" max="4889" width="4.21875" style="9" customWidth="1"/>
    <col min="4890" max="4890" width="0" style="9" hidden="1" customWidth="1"/>
    <col min="4891" max="5120" width="9" style="9"/>
    <col min="5121" max="5122" width="4.21875" style="9" customWidth="1"/>
    <col min="5123" max="5123" width="15" style="9" customWidth="1"/>
    <col min="5124" max="5126" width="10.6640625" style="9" customWidth="1"/>
    <col min="5127" max="5127" width="10.77734375" style="9" bestFit="1" customWidth="1"/>
    <col min="5128" max="5135" width="10.6640625" style="9" customWidth="1"/>
    <col min="5136" max="5136" width="11.88671875" style="9" bestFit="1" customWidth="1"/>
    <col min="5137" max="5137" width="13.33203125" style="9" bestFit="1" customWidth="1"/>
    <col min="5138" max="5141" width="0" style="9" hidden="1" customWidth="1"/>
    <col min="5142" max="5142" width="17.109375" style="9" bestFit="1" customWidth="1"/>
    <col min="5143" max="5144" width="9" style="9"/>
    <col min="5145" max="5145" width="4.21875" style="9" customWidth="1"/>
    <col min="5146" max="5146" width="0" style="9" hidden="1" customWidth="1"/>
    <col min="5147" max="5376" width="9" style="9"/>
    <col min="5377" max="5378" width="4.21875" style="9" customWidth="1"/>
    <col min="5379" max="5379" width="15" style="9" customWidth="1"/>
    <col min="5380" max="5382" width="10.6640625" style="9" customWidth="1"/>
    <col min="5383" max="5383" width="10.77734375" style="9" bestFit="1" customWidth="1"/>
    <col min="5384" max="5391" width="10.6640625" style="9" customWidth="1"/>
    <col min="5392" max="5392" width="11.88671875" style="9" bestFit="1" customWidth="1"/>
    <col min="5393" max="5393" width="13.33203125" style="9" bestFit="1" customWidth="1"/>
    <col min="5394" max="5397" width="0" style="9" hidden="1" customWidth="1"/>
    <col min="5398" max="5398" width="17.109375" style="9" bestFit="1" customWidth="1"/>
    <col min="5399" max="5400" width="9" style="9"/>
    <col min="5401" max="5401" width="4.21875" style="9" customWidth="1"/>
    <col min="5402" max="5402" width="0" style="9" hidden="1" customWidth="1"/>
    <col min="5403" max="5632" width="9" style="9"/>
    <col min="5633" max="5634" width="4.21875" style="9" customWidth="1"/>
    <col min="5635" max="5635" width="15" style="9" customWidth="1"/>
    <col min="5636" max="5638" width="10.6640625" style="9" customWidth="1"/>
    <col min="5639" max="5639" width="10.77734375" style="9" bestFit="1" customWidth="1"/>
    <col min="5640" max="5647" width="10.6640625" style="9" customWidth="1"/>
    <col min="5648" max="5648" width="11.88671875" style="9" bestFit="1" customWidth="1"/>
    <col min="5649" max="5649" width="13.33203125" style="9" bestFit="1" customWidth="1"/>
    <col min="5650" max="5653" width="0" style="9" hidden="1" customWidth="1"/>
    <col min="5654" max="5654" width="17.109375" style="9" bestFit="1" customWidth="1"/>
    <col min="5655" max="5656" width="9" style="9"/>
    <col min="5657" max="5657" width="4.21875" style="9" customWidth="1"/>
    <col min="5658" max="5658" width="0" style="9" hidden="1" customWidth="1"/>
    <col min="5659" max="5888" width="9" style="9"/>
    <col min="5889" max="5890" width="4.21875" style="9" customWidth="1"/>
    <col min="5891" max="5891" width="15" style="9" customWidth="1"/>
    <col min="5892" max="5894" width="10.6640625" style="9" customWidth="1"/>
    <col min="5895" max="5895" width="10.77734375" style="9" bestFit="1" customWidth="1"/>
    <col min="5896" max="5903" width="10.6640625" style="9" customWidth="1"/>
    <col min="5904" max="5904" width="11.88671875" style="9" bestFit="1" customWidth="1"/>
    <col min="5905" max="5905" width="13.33203125" style="9" bestFit="1" customWidth="1"/>
    <col min="5906" max="5909" width="0" style="9" hidden="1" customWidth="1"/>
    <col min="5910" max="5910" width="17.109375" style="9" bestFit="1" customWidth="1"/>
    <col min="5911" max="5912" width="9" style="9"/>
    <col min="5913" max="5913" width="4.21875" style="9" customWidth="1"/>
    <col min="5914" max="5914" width="0" style="9" hidden="1" customWidth="1"/>
    <col min="5915" max="6144" width="9" style="9"/>
    <col min="6145" max="6146" width="4.21875" style="9" customWidth="1"/>
    <col min="6147" max="6147" width="15" style="9" customWidth="1"/>
    <col min="6148" max="6150" width="10.6640625" style="9" customWidth="1"/>
    <col min="6151" max="6151" width="10.77734375" style="9" bestFit="1" customWidth="1"/>
    <col min="6152" max="6159" width="10.6640625" style="9" customWidth="1"/>
    <col min="6160" max="6160" width="11.88671875" style="9" bestFit="1" customWidth="1"/>
    <col min="6161" max="6161" width="13.33203125" style="9" bestFit="1" customWidth="1"/>
    <col min="6162" max="6165" width="0" style="9" hidden="1" customWidth="1"/>
    <col min="6166" max="6166" width="17.109375" style="9" bestFit="1" customWidth="1"/>
    <col min="6167" max="6168" width="9" style="9"/>
    <col min="6169" max="6169" width="4.21875" style="9" customWidth="1"/>
    <col min="6170" max="6170" width="0" style="9" hidden="1" customWidth="1"/>
    <col min="6171" max="6400" width="9" style="9"/>
    <col min="6401" max="6402" width="4.21875" style="9" customWidth="1"/>
    <col min="6403" max="6403" width="15" style="9" customWidth="1"/>
    <col min="6404" max="6406" width="10.6640625" style="9" customWidth="1"/>
    <col min="6407" max="6407" width="10.77734375" style="9" bestFit="1" customWidth="1"/>
    <col min="6408" max="6415" width="10.6640625" style="9" customWidth="1"/>
    <col min="6416" max="6416" width="11.88671875" style="9" bestFit="1" customWidth="1"/>
    <col min="6417" max="6417" width="13.33203125" style="9" bestFit="1" customWidth="1"/>
    <col min="6418" max="6421" width="0" style="9" hidden="1" customWidth="1"/>
    <col min="6422" max="6422" width="17.109375" style="9" bestFit="1" customWidth="1"/>
    <col min="6423" max="6424" width="9" style="9"/>
    <col min="6425" max="6425" width="4.21875" style="9" customWidth="1"/>
    <col min="6426" max="6426" width="0" style="9" hidden="1" customWidth="1"/>
    <col min="6427" max="6656" width="9" style="9"/>
    <col min="6657" max="6658" width="4.21875" style="9" customWidth="1"/>
    <col min="6659" max="6659" width="15" style="9" customWidth="1"/>
    <col min="6660" max="6662" width="10.6640625" style="9" customWidth="1"/>
    <col min="6663" max="6663" width="10.77734375" style="9" bestFit="1" customWidth="1"/>
    <col min="6664" max="6671" width="10.6640625" style="9" customWidth="1"/>
    <col min="6672" max="6672" width="11.88671875" style="9" bestFit="1" customWidth="1"/>
    <col min="6673" max="6673" width="13.33203125" style="9" bestFit="1" customWidth="1"/>
    <col min="6674" max="6677" width="0" style="9" hidden="1" customWidth="1"/>
    <col min="6678" max="6678" width="17.109375" style="9" bestFit="1" customWidth="1"/>
    <col min="6679" max="6680" width="9" style="9"/>
    <col min="6681" max="6681" width="4.21875" style="9" customWidth="1"/>
    <col min="6682" max="6682" width="0" style="9" hidden="1" customWidth="1"/>
    <col min="6683" max="6912" width="9" style="9"/>
    <col min="6913" max="6914" width="4.21875" style="9" customWidth="1"/>
    <col min="6915" max="6915" width="15" style="9" customWidth="1"/>
    <col min="6916" max="6918" width="10.6640625" style="9" customWidth="1"/>
    <col min="6919" max="6919" width="10.77734375" style="9" bestFit="1" customWidth="1"/>
    <col min="6920" max="6927" width="10.6640625" style="9" customWidth="1"/>
    <col min="6928" max="6928" width="11.88671875" style="9" bestFit="1" customWidth="1"/>
    <col min="6929" max="6929" width="13.33203125" style="9" bestFit="1" customWidth="1"/>
    <col min="6930" max="6933" width="0" style="9" hidden="1" customWidth="1"/>
    <col min="6934" max="6934" width="17.109375" style="9" bestFit="1" customWidth="1"/>
    <col min="6935" max="6936" width="9" style="9"/>
    <col min="6937" max="6937" width="4.21875" style="9" customWidth="1"/>
    <col min="6938" max="6938" width="0" style="9" hidden="1" customWidth="1"/>
    <col min="6939" max="7168" width="9" style="9"/>
    <col min="7169" max="7170" width="4.21875" style="9" customWidth="1"/>
    <col min="7171" max="7171" width="15" style="9" customWidth="1"/>
    <col min="7172" max="7174" width="10.6640625" style="9" customWidth="1"/>
    <col min="7175" max="7175" width="10.77734375" style="9" bestFit="1" customWidth="1"/>
    <col min="7176" max="7183" width="10.6640625" style="9" customWidth="1"/>
    <col min="7184" max="7184" width="11.88671875" style="9" bestFit="1" customWidth="1"/>
    <col min="7185" max="7185" width="13.33203125" style="9" bestFit="1" customWidth="1"/>
    <col min="7186" max="7189" width="0" style="9" hidden="1" customWidth="1"/>
    <col min="7190" max="7190" width="17.109375" style="9" bestFit="1" customWidth="1"/>
    <col min="7191" max="7192" width="9" style="9"/>
    <col min="7193" max="7193" width="4.21875" style="9" customWidth="1"/>
    <col min="7194" max="7194" width="0" style="9" hidden="1" customWidth="1"/>
    <col min="7195" max="7424" width="9" style="9"/>
    <col min="7425" max="7426" width="4.21875" style="9" customWidth="1"/>
    <col min="7427" max="7427" width="15" style="9" customWidth="1"/>
    <col min="7428" max="7430" width="10.6640625" style="9" customWidth="1"/>
    <col min="7431" max="7431" width="10.77734375" style="9" bestFit="1" customWidth="1"/>
    <col min="7432" max="7439" width="10.6640625" style="9" customWidth="1"/>
    <col min="7440" max="7440" width="11.88671875" style="9" bestFit="1" customWidth="1"/>
    <col min="7441" max="7441" width="13.33203125" style="9" bestFit="1" customWidth="1"/>
    <col min="7442" max="7445" width="0" style="9" hidden="1" customWidth="1"/>
    <col min="7446" max="7446" width="17.109375" style="9" bestFit="1" customWidth="1"/>
    <col min="7447" max="7448" width="9" style="9"/>
    <col min="7449" max="7449" width="4.21875" style="9" customWidth="1"/>
    <col min="7450" max="7450" width="0" style="9" hidden="1" customWidth="1"/>
    <col min="7451" max="7680" width="9" style="9"/>
    <col min="7681" max="7682" width="4.21875" style="9" customWidth="1"/>
    <col min="7683" max="7683" width="15" style="9" customWidth="1"/>
    <col min="7684" max="7686" width="10.6640625" style="9" customWidth="1"/>
    <col min="7687" max="7687" width="10.77734375" style="9" bestFit="1" customWidth="1"/>
    <col min="7688" max="7695" width="10.6640625" style="9" customWidth="1"/>
    <col min="7696" max="7696" width="11.88671875" style="9" bestFit="1" customWidth="1"/>
    <col min="7697" max="7697" width="13.33203125" style="9" bestFit="1" customWidth="1"/>
    <col min="7698" max="7701" width="0" style="9" hidden="1" customWidth="1"/>
    <col min="7702" max="7702" width="17.109375" style="9" bestFit="1" customWidth="1"/>
    <col min="7703" max="7704" width="9" style="9"/>
    <col min="7705" max="7705" width="4.21875" style="9" customWidth="1"/>
    <col min="7706" max="7706" width="0" style="9" hidden="1" customWidth="1"/>
    <col min="7707" max="7936" width="9" style="9"/>
    <col min="7937" max="7938" width="4.21875" style="9" customWidth="1"/>
    <col min="7939" max="7939" width="15" style="9" customWidth="1"/>
    <col min="7940" max="7942" width="10.6640625" style="9" customWidth="1"/>
    <col min="7943" max="7943" width="10.77734375" style="9" bestFit="1" customWidth="1"/>
    <col min="7944" max="7951" width="10.6640625" style="9" customWidth="1"/>
    <col min="7952" max="7952" width="11.88671875" style="9" bestFit="1" customWidth="1"/>
    <col min="7953" max="7953" width="13.33203125" style="9" bestFit="1" customWidth="1"/>
    <col min="7954" max="7957" width="0" style="9" hidden="1" customWidth="1"/>
    <col min="7958" max="7958" width="17.109375" style="9" bestFit="1" customWidth="1"/>
    <col min="7959" max="7960" width="9" style="9"/>
    <col min="7961" max="7961" width="4.21875" style="9" customWidth="1"/>
    <col min="7962" max="7962" width="0" style="9" hidden="1" customWidth="1"/>
    <col min="7963" max="8192" width="9" style="9"/>
    <col min="8193" max="8194" width="4.21875" style="9" customWidth="1"/>
    <col min="8195" max="8195" width="15" style="9" customWidth="1"/>
    <col min="8196" max="8198" width="10.6640625" style="9" customWidth="1"/>
    <col min="8199" max="8199" width="10.77734375" style="9" bestFit="1" customWidth="1"/>
    <col min="8200" max="8207" width="10.6640625" style="9" customWidth="1"/>
    <col min="8208" max="8208" width="11.88671875" style="9" bestFit="1" customWidth="1"/>
    <col min="8209" max="8209" width="13.33203125" style="9" bestFit="1" customWidth="1"/>
    <col min="8210" max="8213" width="0" style="9" hidden="1" customWidth="1"/>
    <col min="8214" max="8214" width="17.109375" style="9" bestFit="1" customWidth="1"/>
    <col min="8215" max="8216" width="9" style="9"/>
    <col min="8217" max="8217" width="4.21875" style="9" customWidth="1"/>
    <col min="8218" max="8218" width="0" style="9" hidden="1" customWidth="1"/>
    <col min="8219" max="8448" width="9" style="9"/>
    <col min="8449" max="8450" width="4.21875" style="9" customWidth="1"/>
    <col min="8451" max="8451" width="15" style="9" customWidth="1"/>
    <col min="8452" max="8454" width="10.6640625" style="9" customWidth="1"/>
    <col min="8455" max="8455" width="10.77734375" style="9" bestFit="1" customWidth="1"/>
    <col min="8456" max="8463" width="10.6640625" style="9" customWidth="1"/>
    <col min="8464" max="8464" width="11.88671875" style="9" bestFit="1" customWidth="1"/>
    <col min="8465" max="8465" width="13.33203125" style="9" bestFit="1" customWidth="1"/>
    <col min="8466" max="8469" width="0" style="9" hidden="1" customWidth="1"/>
    <col min="8470" max="8470" width="17.109375" style="9" bestFit="1" customWidth="1"/>
    <col min="8471" max="8472" width="9" style="9"/>
    <col min="8473" max="8473" width="4.21875" style="9" customWidth="1"/>
    <col min="8474" max="8474" width="0" style="9" hidden="1" customWidth="1"/>
    <col min="8475" max="8704" width="9" style="9"/>
    <col min="8705" max="8706" width="4.21875" style="9" customWidth="1"/>
    <col min="8707" max="8707" width="15" style="9" customWidth="1"/>
    <col min="8708" max="8710" width="10.6640625" style="9" customWidth="1"/>
    <col min="8711" max="8711" width="10.77734375" style="9" bestFit="1" customWidth="1"/>
    <col min="8712" max="8719" width="10.6640625" style="9" customWidth="1"/>
    <col min="8720" max="8720" width="11.88671875" style="9" bestFit="1" customWidth="1"/>
    <col min="8721" max="8721" width="13.33203125" style="9" bestFit="1" customWidth="1"/>
    <col min="8722" max="8725" width="0" style="9" hidden="1" customWidth="1"/>
    <col min="8726" max="8726" width="17.109375" style="9" bestFit="1" customWidth="1"/>
    <col min="8727" max="8728" width="9" style="9"/>
    <col min="8729" max="8729" width="4.21875" style="9" customWidth="1"/>
    <col min="8730" max="8730" width="0" style="9" hidden="1" customWidth="1"/>
    <col min="8731" max="8960" width="9" style="9"/>
    <col min="8961" max="8962" width="4.21875" style="9" customWidth="1"/>
    <col min="8963" max="8963" width="15" style="9" customWidth="1"/>
    <col min="8964" max="8966" width="10.6640625" style="9" customWidth="1"/>
    <col min="8967" max="8967" width="10.77734375" style="9" bestFit="1" customWidth="1"/>
    <col min="8968" max="8975" width="10.6640625" style="9" customWidth="1"/>
    <col min="8976" max="8976" width="11.88671875" style="9" bestFit="1" customWidth="1"/>
    <col min="8977" max="8977" width="13.33203125" style="9" bestFit="1" customWidth="1"/>
    <col min="8978" max="8981" width="0" style="9" hidden="1" customWidth="1"/>
    <col min="8982" max="8982" width="17.109375" style="9" bestFit="1" customWidth="1"/>
    <col min="8983" max="8984" width="9" style="9"/>
    <col min="8985" max="8985" width="4.21875" style="9" customWidth="1"/>
    <col min="8986" max="8986" width="0" style="9" hidden="1" customWidth="1"/>
    <col min="8987" max="9216" width="9" style="9"/>
    <col min="9217" max="9218" width="4.21875" style="9" customWidth="1"/>
    <col min="9219" max="9219" width="15" style="9" customWidth="1"/>
    <col min="9220" max="9222" width="10.6640625" style="9" customWidth="1"/>
    <col min="9223" max="9223" width="10.77734375" style="9" bestFit="1" customWidth="1"/>
    <col min="9224" max="9231" width="10.6640625" style="9" customWidth="1"/>
    <col min="9232" max="9232" width="11.88671875" style="9" bestFit="1" customWidth="1"/>
    <col min="9233" max="9233" width="13.33203125" style="9" bestFit="1" customWidth="1"/>
    <col min="9234" max="9237" width="0" style="9" hidden="1" customWidth="1"/>
    <col min="9238" max="9238" width="17.109375" style="9" bestFit="1" customWidth="1"/>
    <col min="9239" max="9240" width="9" style="9"/>
    <col min="9241" max="9241" width="4.21875" style="9" customWidth="1"/>
    <col min="9242" max="9242" width="0" style="9" hidden="1" customWidth="1"/>
    <col min="9243" max="9472" width="9" style="9"/>
    <col min="9473" max="9474" width="4.21875" style="9" customWidth="1"/>
    <col min="9475" max="9475" width="15" style="9" customWidth="1"/>
    <col min="9476" max="9478" width="10.6640625" style="9" customWidth="1"/>
    <col min="9479" max="9479" width="10.77734375" style="9" bestFit="1" customWidth="1"/>
    <col min="9480" max="9487" width="10.6640625" style="9" customWidth="1"/>
    <col min="9488" max="9488" width="11.88671875" style="9" bestFit="1" customWidth="1"/>
    <col min="9489" max="9489" width="13.33203125" style="9" bestFit="1" customWidth="1"/>
    <col min="9490" max="9493" width="0" style="9" hidden="1" customWidth="1"/>
    <col min="9494" max="9494" width="17.109375" style="9" bestFit="1" customWidth="1"/>
    <col min="9495" max="9496" width="9" style="9"/>
    <col min="9497" max="9497" width="4.21875" style="9" customWidth="1"/>
    <col min="9498" max="9498" width="0" style="9" hidden="1" customWidth="1"/>
    <col min="9499" max="9728" width="9" style="9"/>
    <col min="9729" max="9730" width="4.21875" style="9" customWidth="1"/>
    <col min="9731" max="9731" width="15" style="9" customWidth="1"/>
    <col min="9732" max="9734" width="10.6640625" style="9" customWidth="1"/>
    <col min="9735" max="9735" width="10.77734375" style="9" bestFit="1" customWidth="1"/>
    <col min="9736" max="9743" width="10.6640625" style="9" customWidth="1"/>
    <col min="9744" max="9744" width="11.88671875" style="9" bestFit="1" customWidth="1"/>
    <col min="9745" max="9745" width="13.33203125" style="9" bestFit="1" customWidth="1"/>
    <col min="9746" max="9749" width="0" style="9" hidden="1" customWidth="1"/>
    <col min="9750" max="9750" width="17.109375" style="9" bestFit="1" customWidth="1"/>
    <col min="9751" max="9752" width="9" style="9"/>
    <col min="9753" max="9753" width="4.21875" style="9" customWidth="1"/>
    <col min="9754" max="9754" width="0" style="9" hidden="1" customWidth="1"/>
    <col min="9755" max="9984" width="9" style="9"/>
    <col min="9985" max="9986" width="4.21875" style="9" customWidth="1"/>
    <col min="9987" max="9987" width="15" style="9" customWidth="1"/>
    <col min="9988" max="9990" width="10.6640625" style="9" customWidth="1"/>
    <col min="9991" max="9991" width="10.77734375" style="9" bestFit="1" customWidth="1"/>
    <col min="9992" max="9999" width="10.6640625" style="9" customWidth="1"/>
    <col min="10000" max="10000" width="11.88671875" style="9" bestFit="1" customWidth="1"/>
    <col min="10001" max="10001" width="13.33203125" style="9" bestFit="1" customWidth="1"/>
    <col min="10002" max="10005" width="0" style="9" hidden="1" customWidth="1"/>
    <col min="10006" max="10006" width="17.109375" style="9" bestFit="1" customWidth="1"/>
    <col min="10007" max="10008" width="9" style="9"/>
    <col min="10009" max="10009" width="4.21875" style="9" customWidth="1"/>
    <col min="10010" max="10010" width="0" style="9" hidden="1" customWidth="1"/>
    <col min="10011" max="10240" width="9" style="9"/>
    <col min="10241" max="10242" width="4.21875" style="9" customWidth="1"/>
    <col min="10243" max="10243" width="15" style="9" customWidth="1"/>
    <col min="10244" max="10246" width="10.6640625" style="9" customWidth="1"/>
    <col min="10247" max="10247" width="10.77734375" style="9" bestFit="1" customWidth="1"/>
    <col min="10248" max="10255" width="10.6640625" style="9" customWidth="1"/>
    <col min="10256" max="10256" width="11.88671875" style="9" bestFit="1" customWidth="1"/>
    <col min="10257" max="10257" width="13.33203125" style="9" bestFit="1" customWidth="1"/>
    <col min="10258" max="10261" width="0" style="9" hidden="1" customWidth="1"/>
    <col min="10262" max="10262" width="17.109375" style="9" bestFit="1" customWidth="1"/>
    <col min="10263" max="10264" width="9" style="9"/>
    <col min="10265" max="10265" width="4.21875" style="9" customWidth="1"/>
    <col min="10266" max="10266" width="0" style="9" hidden="1" customWidth="1"/>
    <col min="10267" max="10496" width="9" style="9"/>
    <col min="10497" max="10498" width="4.21875" style="9" customWidth="1"/>
    <col min="10499" max="10499" width="15" style="9" customWidth="1"/>
    <col min="10500" max="10502" width="10.6640625" style="9" customWidth="1"/>
    <col min="10503" max="10503" width="10.77734375" style="9" bestFit="1" customWidth="1"/>
    <col min="10504" max="10511" width="10.6640625" style="9" customWidth="1"/>
    <col min="10512" max="10512" width="11.88671875" style="9" bestFit="1" customWidth="1"/>
    <col min="10513" max="10513" width="13.33203125" style="9" bestFit="1" customWidth="1"/>
    <col min="10514" max="10517" width="0" style="9" hidden="1" customWidth="1"/>
    <col min="10518" max="10518" width="17.109375" style="9" bestFit="1" customWidth="1"/>
    <col min="10519" max="10520" width="9" style="9"/>
    <col min="10521" max="10521" width="4.21875" style="9" customWidth="1"/>
    <col min="10522" max="10522" width="0" style="9" hidden="1" customWidth="1"/>
    <col min="10523" max="10752" width="9" style="9"/>
    <col min="10753" max="10754" width="4.21875" style="9" customWidth="1"/>
    <col min="10755" max="10755" width="15" style="9" customWidth="1"/>
    <col min="10756" max="10758" width="10.6640625" style="9" customWidth="1"/>
    <col min="10759" max="10759" width="10.77734375" style="9" bestFit="1" customWidth="1"/>
    <col min="10760" max="10767" width="10.6640625" style="9" customWidth="1"/>
    <col min="10768" max="10768" width="11.88671875" style="9" bestFit="1" customWidth="1"/>
    <col min="10769" max="10769" width="13.33203125" style="9" bestFit="1" customWidth="1"/>
    <col min="10770" max="10773" width="0" style="9" hidden="1" customWidth="1"/>
    <col min="10774" max="10774" width="17.109375" style="9" bestFit="1" customWidth="1"/>
    <col min="10775" max="10776" width="9" style="9"/>
    <col min="10777" max="10777" width="4.21875" style="9" customWidth="1"/>
    <col min="10778" max="10778" width="0" style="9" hidden="1" customWidth="1"/>
    <col min="10779" max="11008" width="9" style="9"/>
    <col min="11009" max="11010" width="4.21875" style="9" customWidth="1"/>
    <col min="11011" max="11011" width="15" style="9" customWidth="1"/>
    <col min="11012" max="11014" width="10.6640625" style="9" customWidth="1"/>
    <col min="11015" max="11015" width="10.77734375" style="9" bestFit="1" customWidth="1"/>
    <col min="11016" max="11023" width="10.6640625" style="9" customWidth="1"/>
    <col min="11024" max="11024" width="11.88671875" style="9" bestFit="1" customWidth="1"/>
    <col min="11025" max="11025" width="13.33203125" style="9" bestFit="1" customWidth="1"/>
    <col min="11026" max="11029" width="0" style="9" hidden="1" customWidth="1"/>
    <col min="11030" max="11030" width="17.109375" style="9" bestFit="1" customWidth="1"/>
    <col min="11031" max="11032" width="9" style="9"/>
    <col min="11033" max="11033" width="4.21875" style="9" customWidth="1"/>
    <col min="11034" max="11034" width="0" style="9" hidden="1" customWidth="1"/>
    <col min="11035" max="11264" width="9" style="9"/>
    <col min="11265" max="11266" width="4.21875" style="9" customWidth="1"/>
    <col min="11267" max="11267" width="15" style="9" customWidth="1"/>
    <col min="11268" max="11270" width="10.6640625" style="9" customWidth="1"/>
    <col min="11271" max="11271" width="10.77734375" style="9" bestFit="1" customWidth="1"/>
    <col min="11272" max="11279" width="10.6640625" style="9" customWidth="1"/>
    <col min="11280" max="11280" width="11.88671875" style="9" bestFit="1" customWidth="1"/>
    <col min="11281" max="11281" width="13.33203125" style="9" bestFit="1" customWidth="1"/>
    <col min="11282" max="11285" width="0" style="9" hidden="1" customWidth="1"/>
    <col min="11286" max="11286" width="17.109375" style="9" bestFit="1" customWidth="1"/>
    <col min="11287" max="11288" width="9" style="9"/>
    <col min="11289" max="11289" width="4.21875" style="9" customWidth="1"/>
    <col min="11290" max="11290" width="0" style="9" hidden="1" customWidth="1"/>
    <col min="11291" max="11520" width="9" style="9"/>
    <col min="11521" max="11522" width="4.21875" style="9" customWidth="1"/>
    <col min="11523" max="11523" width="15" style="9" customWidth="1"/>
    <col min="11524" max="11526" width="10.6640625" style="9" customWidth="1"/>
    <col min="11527" max="11527" width="10.77734375" style="9" bestFit="1" customWidth="1"/>
    <col min="11528" max="11535" width="10.6640625" style="9" customWidth="1"/>
    <col min="11536" max="11536" width="11.88671875" style="9" bestFit="1" customWidth="1"/>
    <col min="11537" max="11537" width="13.33203125" style="9" bestFit="1" customWidth="1"/>
    <col min="11538" max="11541" width="0" style="9" hidden="1" customWidth="1"/>
    <col min="11542" max="11542" width="17.109375" style="9" bestFit="1" customWidth="1"/>
    <col min="11543" max="11544" width="9" style="9"/>
    <col min="11545" max="11545" width="4.21875" style="9" customWidth="1"/>
    <col min="11546" max="11546" width="0" style="9" hidden="1" customWidth="1"/>
    <col min="11547" max="11776" width="9" style="9"/>
    <col min="11777" max="11778" width="4.21875" style="9" customWidth="1"/>
    <col min="11779" max="11779" width="15" style="9" customWidth="1"/>
    <col min="11780" max="11782" width="10.6640625" style="9" customWidth="1"/>
    <col min="11783" max="11783" width="10.77734375" style="9" bestFit="1" customWidth="1"/>
    <col min="11784" max="11791" width="10.6640625" style="9" customWidth="1"/>
    <col min="11792" max="11792" width="11.88671875" style="9" bestFit="1" customWidth="1"/>
    <col min="11793" max="11793" width="13.33203125" style="9" bestFit="1" customWidth="1"/>
    <col min="11794" max="11797" width="0" style="9" hidden="1" customWidth="1"/>
    <col min="11798" max="11798" width="17.109375" style="9" bestFit="1" customWidth="1"/>
    <col min="11799" max="11800" width="9" style="9"/>
    <col min="11801" max="11801" width="4.21875" style="9" customWidth="1"/>
    <col min="11802" max="11802" width="0" style="9" hidden="1" customWidth="1"/>
    <col min="11803" max="12032" width="9" style="9"/>
    <col min="12033" max="12034" width="4.21875" style="9" customWidth="1"/>
    <col min="12035" max="12035" width="15" style="9" customWidth="1"/>
    <col min="12036" max="12038" width="10.6640625" style="9" customWidth="1"/>
    <col min="12039" max="12039" width="10.77734375" style="9" bestFit="1" customWidth="1"/>
    <col min="12040" max="12047" width="10.6640625" style="9" customWidth="1"/>
    <col min="12048" max="12048" width="11.88671875" style="9" bestFit="1" customWidth="1"/>
    <col min="12049" max="12049" width="13.33203125" style="9" bestFit="1" customWidth="1"/>
    <col min="12050" max="12053" width="0" style="9" hidden="1" customWidth="1"/>
    <col min="12054" max="12054" width="17.109375" style="9" bestFit="1" customWidth="1"/>
    <col min="12055" max="12056" width="9" style="9"/>
    <col min="12057" max="12057" width="4.21875" style="9" customWidth="1"/>
    <col min="12058" max="12058" width="0" style="9" hidden="1" customWidth="1"/>
    <col min="12059" max="12288" width="9" style="9"/>
    <col min="12289" max="12290" width="4.21875" style="9" customWidth="1"/>
    <col min="12291" max="12291" width="15" style="9" customWidth="1"/>
    <col min="12292" max="12294" width="10.6640625" style="9" customWidth="1"/>
    <col min="12295" max="12295" width="10.77734375" style="9" bestFit="1" customWidth="1"/>
    <col min="12296" max="12303" width="10.6640625" style="9" customWidth="1"/>
    <col min="12304" max="12304" width="11.88671875" style="9" bestFit="1" customWidth="1"/>
    <col min="12305" max="12305" width="13.33203125" style="9" bestFit="1" customWidth="1"/>
    <col min="12306" max="12309" width="0" style="9" hidden="1" customWidth="1"/>
    <col min="12310" max="12310" width="17.109375" style="9" bestFit="1" customWidth="1"/>
    <col min="12311" max="12312" width="9" style="9"/>
    <col min="12313" max="12313" width="4.21875" style="9" customWidth="1"/>
    <col min="12314" max="12314" width="0" style="9" hidden="1" customWidth="1"/>
    <col min="12315" max="12544" width="9" style="9"/>
    <col min="12545" max="12546" width="4.21875" style="9" customWidth="1"/>
    <col min="12547" max="12547" width="15" style="9" customWidth="1"/>
    <col min="12548" max="12550" width="10.6640625" style="9" customWidth="1"/>
    <col min="12551" max="12551" width="10.77734375" style="9" bestFit="1" customWidth="1"/>
    <col min="12552" max="12559" width="10.6640625" style="9" customWidth="1"/>
    <col min="12560" max="12560" width="11.88671875" style="9" bestFit="1" customWidth="1"/>
    <col min="12561" max="12561" width="13.33203125" style="9" bestFit="1" customWidth="1"/>
    <col min="12562" max="12565" width="0" style="9" hidden="1" customWidth="1"/>
    <col min="12566" max="12566" width="17.109375" style="9" bestFit="1" customWidth="1"/>
    <col min="12567" max="12568" width="9" style="9"/>
    <col min="12569" max="12569" width="4.21875" style="9" customWidth="1"/>
    <col min="12570" max="12570" width="0" style="9" hidden="1" customWidth="1"/>
    <col min="12571" max="12800" width="9" style="9"/>
    <col min="12801" max="12802" width="4.21875" style="9" customWidth="1"/>
    <col min="12803" max="12803" width="15" style="9" customWidth="1"/>
    <col min="12804" max="12806" width="10.6640625" style="9" customWidth="1"/>
    <col min="12807" max="12807" width="10.77734375" style="9" bestFit="1" customWidth="1"/>
    <col min="12808" max="12815" width="10.6640625" style="9" customWidth="1"/>
    <col min="12816" max="12816" width="11.88671875" style="9" bestFit="1" customWidth="1"/>
    <col min="12817" max="12817" width="13.33203125" style="9" bestFit="1" customWidth="1"/>
    <col min="12818" max="12821" width="0" style="9" hidden="1" customWidth="1"/>
    <col min="12822" max="12822" width="17.109375" style="9" bestFit="1" customWidth="1"/>
    <col min="12823" max="12824" width="9" style="9"/>
    <col min="12825" max="12825" width="4.21875" style="9" customWidth="1"/>
    <col min="12826" max="12826" width="0" style="9" hidden="1" customWidth="1"/>
    <col min="12827" max="13056" width="9" style="9"/>
    <col min="13057" max="13058" width="4.21875" style="9" customWidth="1"/>
    <col min="13059" max="13059" width="15" style="9" customWidth="1"/>
    <col min="13060" max="13062" width="10.6640625" style="9" customWidth="1"/>
    <col min="13063" max="13063" width="10.77734375" style="9" bestFit="1" customWidth="1"/>
    <col min="13064" max="13071" width="10.6640625" style="9" customWidth="1"/>
    <col min="13072" max="13072" width="11.88671875" style="9" bestFit="1" customWidth="1"/>
    <col min="13073" max="13073" width="13.33203125" style="9" bestFit="1" customWidth="1"/>
    <col min="13074" max="13077" width="0" style="9" hidden="1" customWidth="1"/>
    <col min="13078" max="13078" width="17.109375" style="9" bestFit="1" customWidth="1"/>
    <col min="13079" max="13080" width="9" style="9"/>
    <col min="13081" max="13081" width="4.21875" style="9" customWidth="1"/>
    <col min="13082" max="13082" width="0" style="9" hidden="1" customWidth="1"/>
    <col min="13083" max="13312" width="9" style="9"/>
    <col min="13313" max="13314" width="4.21875" style="9" customWidth="1"/>
    <col min="13315" max="13315" width="15" style="9" customWidth="1"/>
    <col min="13316" max="13318" width="10.6640625" style="9" customWidth="1"/>
    <col min="13319" max="13319" width="10.77734375" style="9" bestFit="1" customWidth="1"/>
    <col min="13320" max="13327" width="10.6640625" style="9" customWidth="1"/>
    <col min="13328" max="13328" width="11.88671875" style="9" bestFit="1" customWidth="1"/>
    <col min="13329" max="13329" width="13.33203125" style="9" bestFit="1" customWidth="1"/>
    <col min="13330" max="13333" width="0" style="9" hidden="1" customWidth="1"/>
    <col min="13334" max="13334" width="17.109375" style="9" bestFit="1" customWidth="1"/>
    <col min="13335" max="13336" width="9" style="9"/>
    <col min="13337" max="13337" width="4.21875" style="9" customWidth="1"/>
    <col min="13338" max="13338" width="0" style="9" hidden="1" customWidth="1"/>
    <col min="13339" max="13568" width="9" style="9"/>
    <col min="13569" max="13570" width="4.21875" style="9" customWidth="1"/>
    <col min="13571" max="13571" width="15" style="9" customWidth="1"/>
    <col min="13572" max="13574" width="10.6640625" style="9" customWidth="1"/>
    <col min="13575" max="13575" width="10.77734375" style="9" bestFit="1" customWidth="1"/>
    <col min="13576" max="13583" width="10.6640625" style="9" customWidth="1"/>
    <col min="13584" max="13584" width="11.88671875" style="9" bestFit="1" customWidth="1"/>
    <col min="13585" max="13585" width="13.33203125" style="9" bestFit="1" customWidth="1"/>
    <col min="13586" max="13589" width="0" style="9" hidden="1" customWidth="1"/>
    <col min="13590" max="13590" width="17.109375" style="9" bestFit="1" customWidth="1"/>
    <col min="13591" max="13592" width="9" style="9"/>
    <col min="13593" max="13593" width="4.21875" style="9" customWidth="1"/>
    <col min="13594" max="13594" width="0" style="9" hidden="1" customWidth="1"/>
    <col min="13595" max="13824" width="9" style="9"/>
    <col min="13825" max="13826" width="4.21875" style="9" customWidth="1"/>
    <col min="13827" max="13827" width="15" style="9" customWidth="1"/>
    <col min="13828" max="13830" width="10.6640625" style="9" customWidth="1"/>
    <col min="13831" max="13831" width="10.77734375" style="9" bestFit="1" customWidth="1"/>
    <col min="13832" max="13839" width="10.6640625" style="9" customWidth="1"/>
    <col min="13840" max="13840" width="11.88671875" style="9" bestFit="1" customWidth="1"/>
    <col min="13841" max="13841" width="13.33203125" style="9" bestFit="1" customWidth="1"/>
    <col min="13842" max="13845" width="0" style="9" hidden="1" customWidth="1"/>
    <col min="13846" max="13846" width="17.109375" style="9" bestFit="1" customWidth="1"/>
    <col min="13847" max="13848" width="9" style="9"/>
    <col min="13849" max="13849" width="4.21875" style="9" customWidth="1"/>
    <col min="13850" max="13850" width="0" style="9" hidden="1" customWidth="1"/>
    <col min="13851" max="14080" width="9" style="9"/>
    <col min="14081" max="14082" width="4.21875" style="9" customWidth="1"/>
    <col min="14083" max="14083" width="15" style="9" customWidth="1"/>
    <col min="14084" max="14086" width="10.6640625" style="9" customWidth="1"/>
    <col min="14087" max="14087" width="10.77734375" style="9" bestFit="1" customWidth="1"/>
    <col min="14088" max="14095" width="10.6640625" style="9" customWidth="1"/>
    <col min="14096" max="14096" width="11.88671875" style="9" bestFit="1" customWidth="1"/>
    <col min="14097" max="14097" width="13.33203125" style="9" bestFit="1" customWidth="1"/>
    <col min="14098" max="14101" width="0" style="9" hidden="1" customWidth="1"/>
    <col min="14102" max="14102" width="17.109375" style="9" bestFit="1" customWidth="1"/>
    <col min="14103" max="14104" width="9" style="9"/>
    <col min="14105" max="14105" width="4.21875" style="9" customWidth="1"/>
    <col min="14106" max="14106" width="0" style="9" hidden="1" customWidth="1"/>
    <col min="14107" max="14336" width="9" style="9"/>
    <col min="14337" max="14338" width="4.21875" style="9" customWidth="1"/>
    <col min="14339" max="14339" width="15" style="9" customWidth="1"/>
    <col min="14340" max="14342" width="10.6640625" style="9" customWidth="1"/>
    <col min="14343" max="14343" width="10.77734375" style="9" bestFit="1" customWidth="1"/>
    <col min="14344" max="14351" width="10.6640625" style="9" customWidth="1"/>
    <col min="14352" max="14352" width="11.88671875" style="9" bestFit="1" customWidth="1"/>
    <col min="14353" max="14353" width="13.33203125" style="9" bestFit="1" customWidth="1"/>
    <col min="14354" max="14357" width="0" style="9" hidden="1" customWidth="1"/>
    <col min="14358" max="14358" width="17.109375" style="9" bestFit="1" customWidth="1"/>
    <col min="14359" max="14360" width="9" style="9"/>
    <col min="14361" max="14361" width="4.21875" style="9" customWidth="1"/>
    <col min="14362" max="14362" width="0" style="9" hidden="1" customWidth="1"/>
    <col min="14363" max="14592" width="9" style="9"/>
    <col min="14593" max="14594" width="4.21875" style="9" customWidth="1"/>
    <col min="14595" max="14595" width="15" style="9" customWidth="1"/>
    <col min="14596" max="14598" width="10.6640625" style="9" customWidth="1"/>
    <col min="14599" max="14599" width="10.77734375" style="9" bestFit="1" customWidth="1"/>
    <col min="14600" max="14607" width="10.6640625" style="9" customWidth="1"/>
    <col min="14608" max="14608" width="11.88671875" style="9" bestFit="1" customWidth="1"/>
    <col min="14609" max="14609" width="13.33203125" style="9" bestFit="1" customWidth="1"/>
    <col min="14610" max="14613" width="0" style="9" hidden="1" customWidth="1"/>
    <col min="14614" max="14614" width="17.109375" style="9" bestFit="1" customWidth="1"/>
    <col min="14615" max="14616" width="9" style="9"/>
    <col min="14617" max="14617" width="4.21875" style="9" customWidth="1"/>
    <col min="14618" max="14618" width="0" style="9" hidden="1" customWidth="1"/>
    <col min="14619" max="14848" width="9" style="9"/>
    <col min="14849" max="14850" width="4.21875" style="9" customWidth="1"/>
    <col min="14851" max="14851" width="15" style="9" customWidth="1"/>
    <col min="14852" max="14854" width="10.6640625" style="9" customWidth="1"/>
    <col min="14855" max="14855" width="10.77734375" style="9" bestFit="1" customWidth="1"/>
    <col min="14856" max="14863" width="10.6640625" style="9" customWidth="1"/>
    <col min="14864" max="14864" width="11.88671875" style="9" bestFit="1" customWidth="1"/>
    <col min="14865" max="14865" width="13.33203125" style="9" bestFit="1" customWidth="1"/>
    <col min="14866" max="14869" width="0" style="9" hidden="1" customWidth="1"/>
    <col min="14870" max="14870" width="17.109375" style="9" bestFit="1" customWidth="1"/>
    <col min="14871" max="14872" width="9" style="9"/>
    <col min="14873" max="14873" width="4.21875" style="9" customWidth="1"/>
    <col min="14874" max="14874" width="0" style="9" hidden="1" customWidth="1"/>
    <col min="14875" max="15104" width="9" style="9"/>
    <col min="15105" max="15106" width="4.21875" style="9" customWidth="1"/>
    <col min="15107" max="15107" width="15" style="9" customWidth="1"/>
    <col min="15108" max="15110" width="10.6640625" style="9" customWidth="1"/>
    <col min="15111" max="15111" width="10.77734375" style="9" bestFit="1" customWidth="1"/>
    <col min="15112" max="15119" width="10.6640625" style="9" customWidth="1"/>
    <col min="15120" max="15120" width="11.88671875" style="9" bestFit="1" customWidth="1"/>
    <col min="15121" max="15121" width="13.33203125" style="9" bestFit="1" customWidth="1"/>
    <col min="15122" max="15125" width="0" style="9" hidden="1" customWidth="1"/>
    <col min="15126" max="15126" width="17.109375" style="9" bestFit="1" customWidth="1"/>
    <col min="15127" max="15128" width="9" style="9"/>
    <col min="15129" max="15129" width="4.21875" style="9" customWidth="1"/>
    <col min="15130" max="15130" width="0" style="9" hidden="1" customWidth="1"/>
    <col min="15131" max="15360" width="9" style="9"/>
    <col min="15361" max="15362" width="4.21875" style="9" customWidth="1"/>
    <col min="15363" max="15363" width="15" style="9" customWidth="1"/>
    <col min="15364" max="15366" width="10.6640625" style="9" customWidth="1"/>
    <col min="15367" max="15367" width="10.77734375" style="9" bestFit="1" customWidth="1"/>
    <col min="15368" max="15375" width="10.6640625" style="9" customWidth="1"/>
    <col min="15376" max="15376" width="11.88671875" style="9" bestFit="1" customWidth="1"/>
    <col min="15377" max="15377" width="13.33203125" style="9" bestFit="1" customWidth="1"/>
    <col min="15378" max="15381" width="0" style="9" hidden="1" customWidth="1"/>
    <col min="15382" max="15382" width="17.109375" style="9" bestFit="1" customWidth="1"/>
    <col min="15383" max="15384" width="9" style="9"/>
    <col min="15385" max="15385" width="4.21875" style="9" customWidth="1"/>
    <col min="15386" max="15386" width="0" style="9" hidden="1" customWidth="1"/>
    <col min="15387" max="15616" width="9" style="9"/>
    <col min="15617" max="15618" width="4.21875" style="9" customWidth="1"/>
    <col min="15619" max="15619" width="15" style="9" customWidth="1"/>
    <col min="15620" max="15622" width="10.6640625" style="9" customWidth="1"/>
    <col min="15623" max="15623" width="10.77734375" style="9" bestFit="1" customWidth="1"/>
    <col min="15624" max="15631" width="10.6640625" style="9" customWidth="1"/>
    <col min="15632" max="15632" width="11.88671875" style="9" bestFit="1" customWidth="1"/>
    <col min="15633" max="15633" width="13.33203125" style="9" bestFit="1" customWidth="1"/>
    <col min="15634" max="15637" width="0" style="9" hidden="1" customWidth="1"/>
    <col min="15638" max="15638" width="17.109375" style="9" bestFit="1" customWidth="1"/>
    <col min="15639" max="15640" width="9" style="9"/>
    <col min="15641" max="15641" width="4.21875" style="9" customWidth="1"/>
    <col min="15642" max="15642" width="0" style="9" hidden="1" customWidth="1"/>
    <col min="15643" max="15872" width="9" style="9"/>
    <col min="15873" max="15874" width="4.21875" style="9" customWidth="1"/>
    <col min="15875" max="15875" width="15" style="9" customWidth="1"/>
    <col min="15876" max="15878" width="10.6640625" style="9" customWidth="1"/>
    <col min="15879" max="15879" width="10.77734375" style="9" bestFit="1" customWidth="1"/>
    <col min="15880" max="15887" width="10.6640625" style="9" customWidth="1"/>
    <col min="15888" max="15888" width="11.88671875" style="9" bestFit="1" customWidth="1"/>
    <col min="15889" max="15889" width="13.33203125" style="9" bestFit="1" customWidth="1"/>
    <col min="15890" max="15893" width="0" style="9" hidden="1" customWidth="1"/>
    <col min="15894" max="15894" width="17.109375" style="9" bestFit="1" customWidth="1"/>
    <col min="15895" max="15896" width="9" style="9"/>
    <col min="15897" max="15897" width="4.21875" style="9" customWidth="1"/>
    <col min="15898" max="15898" width="0" style="9" hidden="1" customWidth="1"/>
    <col min="15899" max="16128" width="9" style="9"/>
    <col min="16129" max="16130" width="4.21875" style="9" customWidth="1"/>
    <col min="16131" max="16131" width="15" style="9" customWidth="1"/>
    <col min="16132" max="16134" width="10.6640625" style="9" customWidth="1"/>
    <col min="16135" max="16135" width="10.77734375" style="9" bestFit="1" customWidth="1"/>
    <col min="16136" max="16143" width="10.6640625" style="9" customWidth="1"/>
    <col min="16144" max="16144" width="11.88671875" style="9" bestFit="1" customWidth="1"/>
    <col min="16145" max="16145" width="13.33203125" style="9" bestFit="1" customWidth="1"/>
    <col min="16146" max="16149" width="0" style="9" hidden="1" customWidth="1"/>
    <col min="16150" max="16150" width="17.109375" style="9" bestFit="1" customWidth="1"/>
    <col min="16151" max="16152" width="9" style="9"/>
    <col min="16153" max="16153" width="4.21875" style="9" customWidth="1"/>
    <col min="16154" max="16154" width="0" style="9" hidden="1" customWidth="1"/>
    <col min="16155" max="16384" width="9" style="9"/>
  </cols>
  <sheetData>
    <row r="1" spans="1:37" s="3" customFormat="1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H1" s="4"/>
      <c r="AI1" s="4"/>
      <c r="AJ1" s="4"/>
      <c r="AK1" s="4"/>
    </row>
    <row r="2" spans="1:37" s="3" customFormat="1" ht="15.75" customHeight="1" thickBot="1" x14ac:dyDescent="0.35">
      <c r="B2" s="2"/>
      <c r="K2" s="5"/>
      <c r="N2" s="6"/>
      <c r="P2" s="7"/>
      <c r="Q2" s="8" t="s">
        <v>1</v>
      </c>
      <c r="R2" s="9"/>
      <c r="Z2" s="10" t="s">
        <v>2</v>
      </c>
      <c r="AH2" s="4"/>
      <c r="AI2" s="4"/>
      <c r="AJ2" s="4"/>
      <c r="AK2" s="4"/>
    </row>
    <row r="3" spans="1:37" ht="30" customHeight="1" thickTop="1" x14ac:dyDescent="0.25">
      <c r="A3" s="11" t="s">
        <v>3</v>
      </c>
      <c r="B3" s="12"/>
      <c r="C3" s="12"/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4" t="s">
        <v>16</v>
      </c>
      <c r="Q3" s="15" t="s">
        <v>17</v>
      </c>
      <c r="S3" s="16" t="s">
        <v>18</v>
      </c>
      <c r="T3" s="17" t="s">
        <v>19</v>
      </c>
      <c r="U3" s="17" t="s">
        <v>20</v>
      </c>
      <c r="V3" s="18" t="s">
        <v>21</v>
      </c>
      <c r="Z3" s="19" t="s">
        <v>22</v>
      </c>
    </row>
    <row r="4" spans="1:37" s="30" customFormat="1" ht="15" customHeight="1" x14ac:dyDescent="0.2">
      <c r="A4" s="20" t="s">
        <v>23</v>
      </c>
      <c r="B4" s="21"/>
      <c r="C4" s="21"/>
      <c r="D4" s="22">
        <f>D7+D28</f>
        <v>1132037</v>
      </c>
      <c r="E4" s="22">
        <f t="shared" ref="E4:N4" si="0">E7+E28</f>
        <v>1421048</v>
      </c>
      <c r="F4" s="23">
        <f t="shared" si="0"/>
        <v>1490501</v>
      </c>
      <c r="G4" s="23">
        <f t="shared" si="0"/>
        <v>1408170</v>
      </c>
      <c r="H4" s="24">
        <f>H7+H28</f>
        <v>1367062</v>
      </c>
      <c r="I4" s="25">
        <f t="shared" si="0"/>
        <v>1326280</v>
      </c>
      <c r="J4" s="24">
        <f t="shared" si="0"/>
        <v>1539644</v>
      </c>
      <c r="K4" s="25">
        <f t="shared" si="0"/>
        <v>1399418</v>
      </c>
      <c r="L4" s="24">
        <f t="shared" si="0"/>
        <v>1377599</v>
      </c>
      <c r="M4" s="25">
        <f t="shared" si="0"/>
        <v>1531726</v>
      </c>
      <c r="N4" s="26">
        <f t="shared" si="0"/>
        <v>1339050</v>
      </c>
      <c r="O4" s="27">
        <f>O7+O28</f>
        <v>1629654</v>
      </c>
      <c r="P4" s="28">
        <f>P7+P28</f>
        <v>16962189</v>
      </c>
      <c r="Q4" s="29">
        <f>Q7+Q28</f>
        <v>16962189</v>
      </c>
      <c r="S4" s="25">
        <f t="shared" ref="S4:U5" si="1">S7+S28</f>
        <v>16876419</v>
      </c>
      <c r="T4" s="25">
        <f t="shared" si="1"/>
        <v>8817091</v>
      </c>
      <c r="U4" s="25">
        <f t="shared" si="1"/>
        <v>2553085</v>
      </c>
      <c r="V4" s="31" t="s">
        <v>24</v>
      </c>
      <c r="Z4" s="32" t="e">
        <f>Z7+Z28</f>
        <v>#REF!</v>
      </c>
    </row>
    <row r="5" spans="1:37" x14ac:dyDescent="0.2">
      <c r="A5" s="33"/>
      <c r="B5" s="34"/>
      <c r="C5" s="34"/>
      <c r="D5" s="35">
        <f t="shared" ref="D5:O5" si="2">D8+D29</f>
        <v>1370734</v>
      </c>
      <c r="E5" s="36">
        <f t="shared" si="2"/>
        <v>1308088</v>
      </c>
      <c r="F5" s="37">
        <f t="shared" si="2"/>
        <v>1637442</v>
      </c>
      <c r="G5" s="35">
        <f t="shared" si="2"/>
        <v>1268539</v>
      </c>
      <c r="H5" s="37">
        <f t="shared" si="2"/>
        <v>1294983</v>
      </c>
      <c r="I5" s="35">
        <f t="shared" si="2"/>
        <v>1069117</v>
      </c>
      <c r="J5" s="37">
        <f t="shared" si="2"/>
        <v>1193081</v>
      </c>
      <c r="K5" s="35">
        <f t="shared" si="2"/>
        <v>1387951</v>
      </c>
      <c r="L5" s="37">
        <f t="shared" si="2"/>
        <v>1160888</v>
      </c>
      <c r="M5" s="35">
        <f t="shared" si="2"/>
        <v>1304993</v>
      </c>
      <c r="N5" s="35">
        <f t="shared" si="2"/>
        <v>1409191</v>
      </c>
      <c r="O5" s="38">
        <f t="shared" si="2"/>
        <v>1572082</v>
      </c>
      <c r="P5" s="39">
        <f>P8+P29</f>
        <v>15977089</v>
      </c>
      <c r="Q5" s="40">
        <f>Q8+Q29</f>
        <v>15977089</v>
      </c>
      <c r="R5" s="41"/>
      <c r="S5" s="42">
        <f t="shared" si="1"/>
        <v>7948903</v>
      </c>
      <c r="T5" s="42">
        <f t="shared" si="1"/>
        <v>8028186</v>
      </c>
      <c r="U5" s="42">
        <f t="shared" si="1"/>
        <v>2678822</v>
      </c>
      <c r="V5" s="43" t="s">
        <v>25</v>
      </c>
      <c r="W5" s="41"/>
      <c r="X5" s="41"/>
      <c r="Y5" s="41"/>
      <c r="Z5" s="44" t="e">
        <f>Z8+Z29</f>
        <v>#REF!</v>
      </c>
    </row>
    <row r="6" spans="1:37" ht="14.4" thickBot="1" x14ac:dyDescent="0.25">
      <c r="A6" s="45"/>
      <c r="B6" s="46"/>
      <c r="C6" s="46"/>
      <c r="D6" s="47">
        <f t="shared" ref="D6:Q6" si="3">D4/D5</f>
        <v>0.82586191048007851</v>
      </c>
      <c r="E6" s="47">
        <f t="shared" si="3"/>
        <v>1.0863550464494744</v>
      </c>
      <c r="F6" s="47">
        <f t="shared" si="3"/>
        <v>0.91026185965670847</v>
      </c>
      <c r="G6" s="47">
        <f t="shared" si="3"/>
        <v>1.1100722957670202</v>
      </c>
      <c r="H6" s="47">
        <f t="shared" si="3"/>
        <v>1.0556601901337701</v>
      </c>
      <c r="I6" s="47">
        <f t="shared" si="3"/>
        <v>1.2405377521824086</v>
      </c>
      <c r="J6" s="47">
        <f t="shared" si="3"/>
        <v>1.2904773439523385</v>
      </c>
      <c r="K6" s="47">
        <f t="shared" si="3"/>
        <v>1.0082618190411621</v>
      </c>
      <c r="L6" s="47">
        <f t="shared" si="3"/>
        <v>1.1866769231829428</v>
      </c>
      <c r="M6" s="47">
        <f t="shared" si="3"/>
        <v>1.1737426944052574</v>
      </c>
      <c r="N6" s="47">
        <f t="shared" si="3"/>
        <v>0.95022605168497387</v>
      </c>
      <c r="O6" s="48">
        <f t="shared" si="3"/>
        <v>1.0366214993874365</v>
      </c>
      <c r="P6" s="49">
        <f t="shared" si="3"/>
        <v>1.0616570390263207</v>
      </c>
      <c r="Q6" s="50">
        <f t="shared" si="3"/>
        <v>1.0616570390263207</v>
      </c>
      <c r="R6" s="41"/>
      <c r="S6" s="47">
        <f>S4/S5</f>
        <v>2.1231129628830545</v>
      </c>
      <c r="T6" s="47">
        <f>T4/T5</f>
        <v>1.0982669061230022</v>
      </c>
      <c r="U6" s="47">
        <f>U4/U5</f>
        <v>0.95306257750608292</v>
      </c>
      <c r="V6" s="43" t="s">
        <v>26</v>
      </c>
      <c r="W6" s="41"/>
      <c r="X6" s="41"/>
      <c r="Y6" s="41"/>
      <c r="Z6" s="51"/>
    </row>
    <row r="7" spans="1:37" s="30" customFormat="1" ht="13.5" customHeight="1" thickTop="1" x14ac:dyDescent="0.2">
      <c r="A7" s="52" t="s">
        <v>27</v>
      </c>
      <c r="B7" s="53"/>
      <c r="C7" s="53"/>
      <c r="D7" s="54">
        <f>D10+D19</f>
        <v>639329</v>
      </c>
      <c r="E7" s="54">
        <f t="shared" ref="E7:Q8" si="4">E10+E19</f>
        <v>915445</v>
      </c>
      <c r="F7" s="54">
        <f t="shared" si="4"/>
        <v>846404</v>
      </c>
      <c r="G7" s="54">
        <f t="shared" si="4"/>
        <v>832019</v>
      </c>
      <c r="H7" s="54">
        <f>H10+H19</f>
        <v>904844</v>
      </c>
      <c r="I7" s="54">
        <f t="shared" si="4"/>
        <v>827085</v>
      </c>
      <c r="J7" s="54">
        <f t="shared" si="4"/>
        <v>969446</v>
      </c>
      <c r="K7" s="54">
        <f t="shared" si="4"/>
        <v>816917</v>
      </c>
      <c r="L7" s="54">
        <f t="shared" si="4"/>
        <v>893267</v>
      </c>
      <c r="M7" s="54">
        <f t="shared" si="4"/>
        <v>945407</v>
      </c>
      <c r="N7" s="54">
        <f t="shared" si="4"/>
        <v>750422</v>
      </c>
      <c r="O7" s="55">
        <f t="shared" si="4"/>
        <v>1024027</v>
      </c>
      <c r="P7" s="56">
        <f t="shared" si="4"/>
        <v>10364612</v>
      </c>
      <c r="Q7" s="57">
        <f t="shared" si="4"/>
        <v>10364612</v>
      </c>
      <c r="R7" s="58"/>
      <c r="S7" s="54">
        <f t="shared" ref="S7:U8" si="5">S10+S19</f>
        <v>10364612</v>
      </c>
      <c r="T7" s="54">
        <f t="shared" si="5"/>
        <v>5399486</v>
      </c>
      <c r="U7" s="54">
        <f t="shared" si="5"/>
        <v>1554774</v>
      </c>
      <c r="W7" s="58"/>
      <c r="X7" s="58"/>
      <c r="Y7" s="58"/>
      <c r="Z7" s="59" t="e">
        <f>Z10+Z19</f>
        <v>#REF!</v>
      </c>
    </row>
    <row r="8" spans="1:37" ht="13.5" customHeight="1" x14ac:dyDescent="0.25">
      <c r="A8" s="52"/>
      <c r="B8" s="53"/>
      <c r="C8" s="53"/>
      <c r="D8" s="60">
        <f t="shared" ref="D8:O8" si="6">D11+D20</f>
        <v>825330</v>
      </c>
      <c r="E8" s="60">
        <f t="shared" si="6"/>
        <v>722505</v>
      </c>
      <c r="F8" s="60">
        <f t="shared" si="6"/>
        <v>1008109</v>
      </c>
      <c r="G8" s="60">
        <f t="shared" si="6"/>
        <v>716165</v>
      </c>
      <c r="H8" s="60">
        <f t="shared" si="6"/>
        <v>859786</v>
      </c>
      <c r="I8" s="60">
        <f t="shared" si="6"/>
        <v>566021</v>
      </c>
      <c r="J8" s="60">
        <f t="shared" si="6"/>
        <v>652400</v>
      </c>
      <c r="K8" s="60">
        <f t="shared" si="6"/>
        <v>835416</v>
      </c>
      <c r="L8" s="60">
        <f t="shared" si="6"/>
        <v>684929</v>
      </c>
      <c r="M8" s="60">
        <f t="shared" si="6"/>
        <v>740422</v>
      </c>
      <c r="N8" s="60">
        <f t="shared" si="6"/>
        <v>836679</v>
      </c>
      <c r="O8" s="61">
        <f t="shared" si="6"/>
        <v>1026754</v>
      </c>
      <c r="P8" s="62">
        <f t="shared" si="4"/>
        <v>9474516</v>
      </c>
      <c r="Q8" s="63">
        <f t="shared" si="4"/>
        <v>9474516</v>
      </c>
      <c r="R8" s="41"/>
      <c r="S8" s="64">
        <f t="shared" si="5"/>
        <v>4697916</v>
      </c>
      <c r="T8" s="64">
        <f t="shared" si="5"/>
        <v>4776600</v>
      </c>
      <c r="U8" s="64">
        <f t="shared" si="5"/>
        <v>1547835</v>
      </c>
      <c r="W8" s="65"/>
      <c r="X8" s="41"/>
      <c r="Y8" s="41"/>
      <c r="Z8" s="44" t="e">
        <f>Z11+Z20</f>
        <v>#REF!</v>
      </c>
    </row>
    <row r="9" spans="1:37" ht="13.5" customHeight="1" x14ac:dyDescent="0.2">
      <c r="A9" s="52"/>
      <c r="B9" s="53"/>
      <c r="C9" s="53"/>
      <c r="D9" s="66">
        <f t="shared" ref="D9:Q9" si="7">D7/D8</f>
        <v>0.77463438866877488</v>
      </c>
      <c r="E9" s="66">
        <f t="shared" si="7"/>
        <v>1.2670431346495872</v>
      </c>
      <c r="F9" s="66">
        <f t="shared" si="7"/>
        <v>0.83959571832014201</v>
      </c>
      <c r="G9" s="66">
        <f t="shared" si="7"/>
        <v>1.1617699831742685</v>
      </c>
      <c r="H9" s="66">
        <f t="shared" si="7"/>
        <v>1.052406063834489</v>
      </c>
      <c r="I9" s="66">
        <f t="shared" si="7"/>
        <v>1.4612267036028699</v>
      </c>
      <c r="J9" s="66">
        <f t="shared" si="7"/>
        <v>1.4859687308399754</v>
      </c>
      <c r="K9" s="66">
        <f t="shared" si="7"/>
        <v>0.97785654093290053</v>
      </c>
      <c r="L9" s="66">
        <f t="shared" si="7"/>
        <v>1.3041745932790114</v>
      </c>
      <c r="M9" s="66">
        <f t="shared" si="7"/>
        <v>1.2768488780722345</v>
      </c>
      <c r="N9" s="66">
        <f t="shared" si="7"/>
        <v>0.89690550378341038</v>
      </c>
      <c r="O9" s="67">
        <f t="shared" si="7"/>
        <v>0.99734405709644181</v>
      </c>
      <c r="P9" s="68">
        <f t="shared" si="7"/>
        <v>1.0939463292900662</v>
      </c>
      <c r="Q9" s="69">
        <f t="shared" si="7"/>
        <v>1.0939463292900662</v>
      </c>
      <c r="R9" s="41"/>
      <c r="S9" s="66">
        <f>S7/S8</f>
        <v>2.2062148407932369</v>
      </c>
      <c r="T9" s="66">
        <f>T7/T8</f>
        <v>1.13040363438429</v>
      </c>
      <c r="U9" s="66">
        <f>U7/U8</f>
        <v>1.0044830359825174</v>
      </c>
      <c r="W9" s="41"/>
      <c r="X9" s="41"/>
      <c r="Y9" s="41"/>
      <c r="Z9" s="70"/>
    </row>
    <row r="10" spans="1:37" s="30" customFormat="1" ht="14.25" customHeight="1" x14ac:dyDescent="0.2">
      <c r="A10" s="71"/>
      <c r="B10" s="72" t="s">
        <v>28</v>
      </c>
      <c r="C10" s="73"/>
      <c r="D10" s="74">
        <f>D13+D16</f>
        <v>255199</v>
      </c>
      <c r="E10" s="74">
        <f t="shared" ref="E10:N10" si="8">E13+E16</f>
        <v>298845</v>
      </c>
      <c r="F10" s="74">
        <f t="shared" si="8"/>
        <v>324030</v>
      </c>
      <c r="G10" s="74">
        <f t="shared" si="8"/>
        <v>337160</v>
      </c>
      <c r="H10" s="74">
        <f>H13+H16</f>
        <v>333144</v>
      </c>
      <c r="I10" s="74">
        <f t="shared" si="8"/>
        <v>319120</v>
      </c>
      <c r="J10" s="74">
        <f t="shared" si="8"/>
        <v>369521</v>
      </c>
      <c r="K10" s="74">
        <f t="shared" si="8"/>
        <v>285467</v>
      </c>
      <c r="L10" s="74">
        <f t="shared" si="8"/>
        <v>324129</v>
      </c>
      <c r="M10" s="74">
        <f t="shared" si="8"/>
        <v>346475</v>
      </c>
      <c r="N10" s="74">
        <f t="shared" si="8"/>
        <v>312357</v>
      </c>
      <c r="O10" s="75">
        <f>O13+O16</f>
        <v>315898</v>
      </c>
      <c r="P10" s="76">
        <f>P13+P16</f>
        <v>3821345</v>
      </c>
      <c r="Q10" s="77">
        <f>Q13+Q16</f>
        <v>3821345</v>
      </c>
      <c r="R10" s="58"/>
      <c r="S10" s="74">
        <f t="shared" ref="S10:U11" si="9">S13+S16</f>
        <v>3821345</v>
      </c>
      <c r="T10" s="74">
        <f t="shared" si="9"/>
        <v>1953847</v>
      </c>
      <c r="U10" s="74">
        <f t="shared" si="9"/>
        <v>554044</v>
      </c>
      <c r="W10" s="58"/>
      <c r="X10" s="58"/>
      <c r="Y10" s="58"/>
      <c r="Z10" s="78" t="e">
        <f>Z13+Z16</f>
        <v>#REF!</v>
      </c>
    </row>
    <row r="11" spans="1:37" ht="14.25" customHeight="1" x14ac:dyDescent="0.2">
      <c r="A11" s="71"/>
      <c r="B11" s="79"/>
      <c r="C11" s="80"/>
      <c r="D11" s="81">
        <f>SUM(D14,D17)</f>
        <v>244834</v>
      </c>
      <c r="E11" s="81">
        <f t="shared" ref="E11:Q11" si="10">SUM(E14,E17)</f>
        <v>305023</v>
      </c>
      <c r="F11" s="81">
        <f t="shared" si="10"/>
        <v>322371</v>
      </c>
      <c r="G11" s="81">
        <f t="shared" si="10"/>
        <v>283962</v>
      </c>
      <c r="H11" s="81">
        <f t="shared" si="10"/>
        <v>221908</v>
      </c>
      <c r="I11" s="81">
        <f t="shared" si="10"/>
        <v>220940</v>
      </c>
      <c r="J11" s="81">
        <f t="shared" si="10"/>
        <v>249613</v>
      </c>
      <c r="K11" s="81">
        <f t="shared" si="10"/>
        <v>250073</v>
      </c>
      <c r="L11" s="81">
        <f t="shared" si="10"/>
        <v>275454</v>
      </c>
      <c r="M11" s="81">
        <f t="shared" si="10"/>
        <v>344993</v>
      </c>
      <c r="N11" s="81">
        <f t="shared" si="10"/>
        <v>289075</v>
      </c>
      <c r="O11" s="82">
        <f t="shared" si="10"/>
        <v>359679</v>
      </c>
      <c r="P11" s="83">
        <f t="shared" si="10"/>
        <v>3367925</v>
      </c>
      <c r="Q11" s="84">
        <f t="shared" si="10"/>
        <v>3367925</v>
      </c>
      <c r="R11" s="41"/>
      <c r="S11" s="85">
        <f t="shared" si="9"/>
        <v>1599038</v>
      </c>
      <c r="T11" s="85">
        <f t="shared" si="9"/>
        <v>1768887</v>
      </c>
      <c r="U11" s="85">
        <f t="shared" si="9"/>
        <v>549857</v>
      </c>
      <c r="W11" s="41"/>
      <c r="X11" s="41"/>
      <c r="Y11" s="41"/>
      <c r="Z11" s="44" t="e">
        <f>Z14+Z17</f>
        <v>#REF!</v>
      </c>
    </row>
    <row r="12" spans="1:37" ht="14.25" customHeight="1" x14ac:dyDescent="0.2">
      <c r="A12" s="71"/>
      <c r="B12" s="79"/>
      <c r="C12" s="80"/>
      <c r="D12" s="86">
        <f t="shared" ref="D12:Q12" si="11">D10/D11</f>
        <v>1.042334806440282</v>
      </c>
      <c r="E12" s="86">
        <f t="shared" si="11"/>
        <v>0.97974578966176318</v>
      </c>
      <c r="F12" s="86">
        <f t="shared" si="11"/>
        <v>1.0051462445443293</v>
      </c>
      <c r="G12" s="86">
        <f t="shared" si="11"/>
        <v>1.187341968291532</v>
      </c>
      <c r="H12" s="86">
        <f t="shared" si="11"/>
        <v>1.5012707969068262</v>
      </c>
      <c r="I12" s="86">
        <f t="shared" si="11"/>
        <v>1.4443740382004164</v>
      </c>
      <c r="J12" s="86">
        <f t="shared" si="11"/>
        <v>1.4803756214620232</v>
      </c>
      <c r="K12" s="86">
        <f t="shared" si="11"/>
        <v>1.1415346718758124</v>
      </c>
      <c r="L12" s="86">
        <f t="shared" si="11"/>
        <v>1.1767082707094469</v>
      </c>
      <c r="M12" s="86">
        <f t="shared" si="11"/>
        <v>1.0042957393338416</v>
      </c>
      <c r="N12" s="86">
        <f t="shared" si="11"/>
        <v>1.0805396523393582</v>
      </c>
      <c r="O12" s="87">
        <f t="shared" si="11"/>
        <v>0.87827757528240458</v>
      </c>
      <c r="P12" s="88">
        <f t="shared" si="11"/>
        <v>1.1346288887074385</v>
      </c>
      <c r="Q12" s="89">
        <f t="shared" si="11"/>
        <v>1.1346288887074385</v>
      </c>
      <c r="R12" s="41"/>
      <c r="S12" s="86">
        <f>S10/S11</f>
        <v>2.3897774787090738</v>
      </c>
      <c r="T12" s="86">
        <f>T10/T11</f>
        <v>1.1045629257267422</v>
      </c>
      <c r="U12" s="86">
        <f>U10/U11</f>
        <v>1.0076147070965724</v>
      </c>
      <c r="W12" s="41"/>
      <c r="X12" s="41"/>
      <c r="Y12" s="41"/>
      <c r="Z12" s="90"/>
    </row>
    <row r="13" spans="1:37" s="30" customFormat="1" ht="15" customHeight="1" x14ac:dyDescent="0.2">
      <c r="A13" s="71"/>
      <c r="B13" s="91"/>
      <c r="C13" s="92" t="s">
        <v>29</v>
      </c>
      <c r="D13" s="93">
        <v>249960</v>
      </c>
      <c r="E13" s="93">
        <v>288440</v>
      </c>
      <c r="F13" s="93">
        <v>311580</v>
      </c>
      <c r="G13" s="93">
        <v>328620</v>
      </c>
      <c r="H13" s="93">
        <v>306720</v>
      </c>
      <c r="I13" s="93">
        <v>307020</v>
      </c>
      <c r="J13" s="93">
        <v>358680</v>
      </c>
      <c r="K13" s="93">
        <v>271860</v>
      </c>
      <c r="L13" s="93">
        <v>286320</v>
      </c>
      <c r="M13" s="93">
        <v>333340</v>
      </c>
      <c r="N13" s="94">
        <v>306060</v>
      </c>
      <c r="O13" s="95">
        <v>313900</v>
      </c>
      <c r="P13" s="96">
        <f>SUM(D13:O13)</f>
        <v>3662500</v>
      </c>
      <c r="Q13" s="97">
        <f>SUM(D13:O13)</f>
        <v>3662500</v>
      </c>
      <c r="R13" s="58"/>
      <c r="S13" s="98">
        <f>SUM(D13:O13)</f>
        <v>3662500</v>
      </c>
      <c r="T13" s="98">
        <f>SUM(J13:O13)</f>
        <v>1870160</v>
      </c>
      <c r="U13" s="98">
        <f>SUM(D13:E13)</f>
        <v>538400</v>
      </c>
      <c r="W13" s="58"/>
      <c r="X13" s="58"/>
      <c r="Y13" s="58"/>
      <c r="Z13" s="32" t="e">
        <f>#REF!+T13</f>
        <v>#REF!</v>
      </c>
    </row>
    <row r="14" spans="1:37" ht="15.6" x14ac:dyDescent="0.25">
      <c r="A14" s="71"/>
      <c r="B14" s="99"/>
      <c r="C14" s="100"/>
      <c r="D14" s="101">
        <v>235680</v>
      </c>
      <c r="E14" s="101">
        <v>298540</v>
      </c>
      <c r="F14" s="101">
        <v>299420</v>
      </c>
      <c r="G14" s="101">
        <v>269320</v>
      </c>
      <c r="H14" s="101">
        <v>215400</v>
      </c>
      <c r="I14" s="101">
        <v>220940</v>
      </c>
      <c r="J14" s="101">
        <v>236160</v>
      </c>
      <c r="K14" s="101">
        <v>233400</v>
      </c>
      <c r="L14" s="101">
        <v>259480</v>
      </c>
      <c r="M14" s="101">
        <v>337800</v>
      </c>
      <c r="N14" s="101">
        <v>287140</v>
      </c>
      <c r="O14" s="102">
        <v>336360</v>
      </c>
      <c r="P14" s="103">
        <f>SUMPRODUCT(D14:O14,((D13:O13)&lt;&gt;"")*1)</f>
        <v>3229640</v>
      </c>
      <c r="Q14" s="104">
        <f>SUM(D14:O14)</f>
        <v>3229640</v>
      </c>
      <c r="R14" s="41"/>
      <c r="S14" s="64">
        <f>SUM(D14:I14)</f>
        <v>1539300</v>
      </c>
      <c r="T14" s="64">
        <f>SUM(J14:O14)</f>
        <v>1690340</v>
      </c>
      <c r="U14" s="105">
        <f>SUM(D14:E14)</f>
        <v>534220</v>
      </c>
      <c r="V14" s="106"/>
      <c r="W14" s="41"/>
      <c r="X14" s="41"/>
      <c r="Y14" s="41"/>
      <c r="Z14" s="44" t="e">
        <f>#REF!+T14</f>
        <v>#REF!</v>
      </c>
    </row>
    <row r="15" spans="1:37" ht="15.6" x14ac:dyDescent="0.2">
      <c r="A15" s="71"/>
      <c r="B15" s="99"/>
      <c r="C15" s="107"/>
      <c r="D15" s="108">
        <f t="shared" ref="D15:Q15" si="12">D13/D14</f>
        <v>1.0605906313645621</v>
      </c>
      <c r="E15" s="108">
        <f t="shared" si="12"/>
        <v>0.96616868761305019</v>
      </c>
      <c r="F15" s="109">
        <f t="shared" si="12"/>
        <v>1.0406118495758467</v>
      </c>
      <c r="G15" s="108">
        <f t="shared" si="12"/>
        <v>1.2201841675330463</v>
      </c>
      <c r="H15" s="108">
        <f t="shared" si="12"/>
        <v>1.4239554317548746</v>
      </c>
      <c r="I15" s="108">
        <f t="shared" si="12"/>
        <v>1.3896080383814611</v>
      </c>
      <c r="J15" s="108">
        <f t="shared" si="12"/>
        <v>1.5188008130081301</v>
      </c>
      <c r="K15" s="108">
        <f t="shared" si="12"/>
        <v>1.1647814910025707</v>
      </c>
      <c r="L15" s="108">
        <f t="shared" si="12"/>
        <v>1.1034376445198089</v>
      </c>
      <c r="M15" s="108">
        <f t="shared" si="12"/>
        <v>0.98679692125518059</v>
      </c>
      <c r="N15" s="108">
        <f t="shared" si="12"/>
        <v>1.0658912028975414</v>
      </c>
      <c r="O15" s="110">
        <f t="shared" si="12"/>
        <v>0.93322630514924487</v>
      </c>
      <c r="P15" s="111">
        <f t="shared" si="12"/>
        <v>1.1340273219306176</v>
      </c>
      <c r="Q15" s="112">
        <f t="shared" si="12"/>
        <v>1.1340273219306176</v>
      </c>
      <c r="R15" s="41"/>
      <c r="S15" s="108">
        <f>S13/S14</f>
        <v>2.3793282660949782</v>
      </c>
      <c r="T15" s="108">
        <f>T13/T14</f>
        <v>1.1063809647763172</v>
      </c>
      <c r="U15" s="108">
        <f>U13/U14</f>
        <v>1.0078244917824117</v>
      </c>
      <c r="W15" s="41"/>
      <c r="X15" s="41"/>
      <c r="Y15" s="41"/>
      <c r="Z15" s="113"/>
    </row>
    <row r="16" spans="1:37" s="30" customFormat="1" ht="15" customHeight="1" x14ac:dyDescent="0.2">
      <c r="A16" s="71"/>
      <c r="B16" s="91"/>
      <c r="C16" s="114" t="s">
        <v>30</v>
      </c>
      <c r="D16" s="93">
        <v>5239</v>
      </c>
      <c r="E16" s="93">
        <v>10405</v>
      </c>
      <c r="F16" s="93">
        <v>12450</v>
      </c>
      <c r="G16" s="93">
        <v>8540</v>
      </c>
      <c r="H16" s="93">
        <v>26424</v>
      </c>
      <c r="I16" s="93">
        <v>12100</v>
      </c>
      <c r="J16" s="93">
        <v>10841</v>
      </c>
      <c r="K16" s="93">
        <v>13607</v>
      </c>
      <c r="L16" s="93">
        <v>37809</v>
      </c>
      <c r="M16" s="93">
        <v>13135</v>
      </c>
      <c r="N16" s="93">
        <v>6297</v>
      </c>
      <c r="O16" s="95">
        <v>1998</v>
      </c>
      <c r="P16" s="115">
        <f>SUM(D16:O16)</f>
        <v>158845</v>
      </c>
      <c r="Q16" s="116">
        <f>SUM(D16:O16)</f>
        <v>158845</v>
      </c>
      <c r="R16" s="58"/>
      <c r="S16" s="117">
        <f>SUM(D16:O16)</f>
        <v>158845</v>
      </c>
      <c r="T16" s="117">
        <f>SUM(J16:O16)</f>
        <v>83687</v>
      </c>
      <c r="U16" s="117">
        <f>SUM(D16:E16)</f>
        <v>15644</v>
      </c>
      <c r="W16" s="58"/>
      <c r="X16" s="58"/>
      <c r="Y16" s="58"/>
      <c r="Z16" s="118" t="e">
        <f>#REF!+T16</f>
        <v>#REF!</v>
      </c>
    </row>
    <row r="17" spans="1:26" ht="15.6" x14ac:dyDescent="0.25">
      <c r="A17" s="71"/>
      <c r="B17" s="99"/>
      <c r="C17" s="100"/>
      <c r="D17" s="101">
        <v>9154</v>
      </c>
      <c r="E17" s="101">
        <v>6483</v>
      </c>
      <c r="F17" s="101">
        <v>22951</v>
      </c>
      <c r="G17" s="101">
        <v>14642</v>
      </c>
      <c r="H17" s="101">
        <v>6508</v>
      </c>
      <c r="I17" s="101"/>
      <c r="J17" s="101">
        <v>13453</v>
      </c>
      <c r="K17" s="101">
        <v>16673</v>
      </c>
      <c r="L17" s="101">
        <v>15974</v>
      </c>
      <c r="M17" s="101">
        <v>7193</v>
      </c>
      <c r="N17" s="101">
        <v>1935</v>
      </c>
      <c r="O17" s="102">
        <v>23319</v>
      </c>
      <c r="P17" s="103">
        <f>SUMPRODUCT(D17:O17,((D16:O16)&lt;&gt;"")*1)</f>
        <v>138285</v>
      </c>
      <c r="Q17" s="104">
        <f>SUM(D17:O17)</f>
        <v>138285</v>
      </c>
      <c r="R17" s="41"/>
      <c r="S17" s="64">
        <f>SUM(D17:I17)</f>
        <v>59738</v>
      </c>
      <c r="T17" s="64">
        <f>SUM(J17:O17)</f>
        <v>78547</v>
      </c>
      <c r="U17" s="105">
        <f>SUM(D17:E17)</f>
        <v>15637</v>
      </c>
      <c r="V17" s="106"/>
      <c r="W17" s="41"/>
      <c r="X17" s="41"/>
      <c r="Y17" s="41"/>
      <c r="Z17" s="44" t="e">
        <f>#REF!+T17</f>
        <v>#REF!</v>
      </c>
    </row>
    <row r="18" spans="1:26" ht="15.6" x14ac:dyDescent="0.2">
      <c r="A18" s="71"/>
      <c r="B18" s="99"/>
      <c r="C18" s="119"/>
      <c r="D18" s="120">
        <f t="shared" ref="D18:Q18" si="13">D16/D17</f>
        <v>0.57231811230063356</v>
      </c>
      <c r="E18" s="120">
        <f t="shared" si="13"/>
        <v>1.6049668363412</v>
      </c>
      <c r="F18" s="120">
        <f t="shared" si="13"/>
        <v>0.54246002352838651</v>
      </c>
      <c r="G18" s="120">
        <f t="shared" si="13"/>
        <v>0.58325365387242178</v>
      </c>
      <c r="H18" s="120">
        <f t="shared" si="13"/>
        <v>4.0602335586969884</v>
      </c>
      <c r="I18" s="121" t="s">
        <v>31</v>
      </c>
      <c r="J18" s="120">
        <f t="shared" si="13"/>
        <v>0.805842562997101</v>
      </c>
      <c r="K18" s="120">
        <f t="shared" si="13"/>
        <v>0.81610987824626646</v>
      </c>
      <c r="L18" s="120">
        <f t="shared" si="13"/>
        <v>2.3669087266808564</v>
      </c>
      <c r="M18" s="120">
        <f t="shared" si="13"/>
        <v>1.8260809119977757</v>
      </c>
      <c r="N18" s="120">
        <f t="shared" si="13"/>
        <v>3.2542635658914727</v>
      </c>
      <c r="O18" s="122">
        <f t="shared" si="13"/>
        <v>8.5681204168274794E-2</v>
      </c>
      <c r="P18" s="123">
        <f t="shared" si="13"/>
        <v>1.1486784539176338</v>
      </c>
      <c r="Q18" s="124">
        <f t="shared" si="13"/>
        <v>1.1486784539176338</v>
      </c>
      <c r="R18" s="41"/>
      <c r="S18" s="120">
        <f>S16/S17</f>
        <v>2.6590277545281062</v>
      </c>
      <c r="T18" s="108">
        <f>T16/T17</f>
        <v>1.0654385272511999</v>
      </c>
      <c r="U18" s="108">
        <f>U16/U17</f>
        <v>1.0004476562000384</v>
      </c>
      <c r="W18" s="41"/>
      <c r="X18" s="41"/>
      <c r="Y18" s="41"/>
      <c r="Z18" s="90"/>
    </row>
    <row r="19" spans="1:26" s="30" customFormat="1" ht="14.25" customHeight="1" x14ac:dyDescent="0.2">
      <c r="A19" s="71"/>
      <c r="B19" s="72" t="s">
        <v>32</v>
      </c>
      <c r="C19" s="73"/>
      <c r="D19" s="74">
        <f>D22+D25</f>
        <v>384130</v>
      </c>
      <c r="E19" s="74">
        <f t="shared" ref="E19:O19" si="14">E22+E25</f>
        <v>616600</v>
      </c>
      <c r="F19" s="74">
        <f t="shared" si="14"/>
        <v>522374</v>
      </c>
      <c r="G19" s="74">
        <f t="shared" si="14"/>
        <v>494859</v>
      </c>
      <c r="H19" s="74">
        <f>H22+H25</f>
        <v>571700</v>
      </c>
      <c r="I19" s="74">
        <f t="shared" si="14"/>
        <v>507965</v>
      </c>
      <c r="J19" s="74">
        <f t="shared" si="14"/>
        <v>599925</v>
      </c>
      <c r="K19" s="74">
        <f t="shared" si="14"/>
        <v>531450</v>
      </c>
      <c r="L19" s="74">
        <f t="shared" si="14"/>
        <v>569138</v>
      </c>
      <c r="M19" s="74">
        <f t="shared" si="14"/>
        <v>598932</v>
      </c>
      <c r="N19" s="74">
        <f t="shared" si="14"/>
        <v>438065</v>
      </c>
      <c r="O19" s="75">
        <f t="shared" si="14"/>
        <v>708129</v>
      </c>
      <c r="P19" s="76">
        <f>P22+P25</f>
        <v>6543267</v>
      </c>
      <c r="Q19" s="77">
        <f>Q22+Q25</f>
        <v>6543267</v>
      </c>
      <c r="R19" s="58"/>
      <c r="S19" s="74">
        <f t="shared" ref="S19:U20" si="15">S22+S25</f>
        <v>6543267</v>
      </c>
      <c r="T19" s="74">
        <f t="shared" si="15"/>
        <v>3445639</v>
      </c>
      <c r="U19" s="74">
        <f t="shared" si="15"/>
        <v>1000730</v>
      </c>
      <c r="W19" s="58"/>
      <c r="X19" s="58"/>
      <c r="Y19" s="58"/>
      <c r="Z19" s="78" t="e">
        <f>Z22+Z25</f>
        <v>#REF!</v>
      </c>
    </row>
    <row r="20" spans="1:26" ht="14.25" customHeight="1" x14ac:dyDescent="0.2">
      <c r="A20" s="71"/>
      <c r="B20" s="79"/>
      <c r="C20" s="80"/>
      <c r="D20" s="81">
        <f>SUM(D23,D26)</f>
        <v>580496</v>
      </c>
      <c r="E20" s="81">
        <f t="shared" ref="E20:P20" si="16">SUM(E23,E26)</f>
        <v>417482</v>
      </c>
      <c r="F20" s="81">
        <f t="shared" si="16"/>
        <v>685738</v>
      </c>
      <c r="G20" s="81">
        <f t="shared" si="16"/>
        <v>432203</v>
      </c>
      <c r="H20" s="81">
        <f t="shared" si="16"/>
        <v>637878</v>
      </c>
      <c r="I20" s="81">
        <f t="shared" si="16"/>
        <v>345081</v>
      </c>
      <c r="J20" s="81">
        <f t="shared" si="16"/>
        <v>402787</v>
      </c>
      <c r="K20" s="81">
        <f t="shared" si="16"/>
        <v>585343</v>
      </c>
      <c r="L20" s="81">
        <f t="shared" si="16"/>
        <v>409475</v>
      </c>
      <c r="M20" s="81">
        <f t="shared" si="16"/>
        <v>395429</v>
      </c>
      <c r="N20" s="81">
        <f t="shared" si="16"/>
        <v>547604</v>
      </c>
      <c r="O20" s="82">
        <f t="shared" si="16"/>
        <v>667075</v>
      </c>
      <c r="P20" s="83">
        <f t="shared" si="16"/>
        <v>6106591</v>
      </c>
      <c r="Q20" s="84">
        <f>SUM(Q23,Q26)</f>
        <v>6106591</v>
      </c>
      <c r="R20" s="41"/>
      <c r="S20" s="85">
        <f t="shared" si="15"/>
        <v>3098878</v>
      </c>
      <c r="T20" s="85">
        <f t="shared" si="15"/>
        <v>3007713</v>
      </c>
      <c r="U20" s="85">
        <f t="shared" si="15"/>
        <v>997978</v>
      </c>
      <c r="W20" s="41"/>
      <c r="X20" s="41"/>
      <c r="Y20" s="41"/>
      <c r="Z20" s="44" t="e">
        <f>Z23+Z26</f>
        <v>#REF!</v>
      </c>
    </row>
    <row r="21" spans="1:26" ht="14.25" customHeight="1" x14ac:dyDescent="0.2">
      <c r="A21" s="71"/>
      <c r="B21" s="79"/>
      <c r="C21" s="80"/>
      <c r="D21" s="86">
        <f t="shared" ref="D21:Q21" si="17">D19/D20</f>
        <v>0.66172721259061218</v>
      </c>
      <c r="E21" s="86">
        <f t="shared" si="17"/>
        <v>1.4769499044270171</v>
      </c>
      <c r="F21" s="86">
        <f t="shared" si="17"/>
        <v>0.76176907215292133</v>
      </c>
      <c r="G21" s="86">
        <f t="shared" si="17"/>
        <v>1.1449689150700018</v>
      </c>
      <c r="H21" s="86">
        <f t="shared" si="17"/>
        <v>0.8962528884833777</v>
      </c>
      <c r="I21" s="86">
        <f t="shared" si="17"/>
        <v>1.472016714916208</v>
      </c>
      <c r="J21" s="86">
        <f t="shared" si="17"/>
        <v>1.4894348625948703</v>
      </c>
      <c r="K21" s="86">
        <f t="shared" si="17"/>
        <v>0.90792919706906894</v>
      </c>
      <c r="L21" s="86">
        <f t="shared" si="17"/>
        <v>1.3899212406129799</v>
      </c>
      <c r="M21" s="86">
        <f t="shared" si="17"/>
        <v>1.5146385318224005</v>
      </c>
      <c r="N21" s="86">
        <f t="shared" si="17"/>
        <v>0.79996676430413216</v>
      </c>
      <c r="O21" s="87">
        <f t="shared" si="17"/>
        <v>1.0615433047258553</v>
      </c>
      <c r="P21" s="88">
        <f t="shared" si="17"/>
        <v>1.0715089646580227</v>
      </c>
      <c r="Q21" s="89">
        <f t="shared" si="17"/>
        <v>1.0715089646580227</v>
      </c>
      <c r="R21" s="41"/>
      <c r="S21" s="86">
        <f>S19/S20</f>
        <v>2.1114955154736648</v>
      </c>
      <c r="T21" s="86">
        <f>T19/T20</f>
        <v>1.1456009931798679</v>
      </c>
      <c r="U21" s="86">
        <f>U19/U20</f>
        <v>1.0027575758183047</v>
      </c>
      <c r="W21" s="41"/>
      <c r="X21" s="41"/>
      <c r="Y21" s="41"/>
      <c r="Z21" s="90"/>
    </row>
    <row r="22" spans="1:26" s="30" customFormat="1" ht="15" customHeight="1" x14ac:dyDescent="0.2">
      <c r="A22" s="71"/>
      <c r="B22" s="91"/>
      <c r="C22" s="92" t="s">
        <v>29</v>
      </c>
      <c r="D22" s="93">
        <v>137211</v>
      </c>
      <c r="E22" s="93">
        <v>138406</v>
      </c>
      <c r="F22" s="93">
        <v>146497</v>
      </c>
      <c r="G22" s="125">
        <v>147838</v>
      </c>
      <c r="H22" s="93">
        <v>154324</v>
      </c>
      <c r="I22" s="93">
        <v>140434</v>
      </c>
      <c r="J22" s="93">
        <v>151299</v>
      </c>
      <c r="K22" s="93">
        <v>138395</v>
      </c>
      <c r="L22" s="93">
        <v>145152</v>
      </c>
      <c r="M22" s="93">
        <v>152644</v>
      </c>
      <c r="N22" s="93">
        <v>144168</v>
      </c>
      <c r="O22" s="95">
        <v>146169</v>
      </c>
      <c r="P22" s="96">
        <f>SUM(D22:O22)</f>
        <v>1742537</v>
      </c>
      <c r="Q22" s="97">
        <f>SUM(D22:O22)</f>
        <v>1742537</v>
      </c>
      <c r="R22" s="58"/>
      <c r="S22" s="98">
        <f>SUM(D22:O22)</f>
        <v>1742537</v>
      </c>
      <c r="T22" s="98">
        <f>SUM(J22:O22)</f>
        <v>877827</v>
      </c>
      <c r="U22" s="98">
        <f>SUM(D22:E22)</f>
        <v>275617</v>
      </c>
      <c r="W22" s="58"/>
      <c r="X22" s="58"/>
      <c r="Y22" s="58"/>
      <c r="Z22" s="32" t="e">
        <f>#REF!+T22</f>
        <v>#REF!</v>
      </c>
    </row>
    <row r="23" spans="1:26" ht="15.6" x14ac:dyDescent="0.25">
      <c r="A23" s="71"/>
      <c r="B23" s="99"/>
      <c r="C23" s="100"/>
      <c r="D23" s="101">
        <v>163022</v>
      </c>
      <c r="E23" s="101">
        <v>130653</v>
      </c>
      <c r="F23" s="101">
        <v>162048</v>
      </c>
      <c r="G23" s="101">
        <v>157245</v>
      </c>
      <c r="H23" s="101">
        <v>140311</v>
      </c>
      <c r="I23" s="101">
        <v>147170</v>
      </c>
      <c r="J23" s="101">
        <v>147579</v>
      </c>
      <c r="K23" s="101">
        <v>131491</v>
      </c>
      <c r="L23" s="101">
        <v>119740</v>
      </c>
      <c r="M23" s="101">
        <v>137888</v>
      </c>
      <c r="N23" s="101">
        <v>139785</v>
      </c>
      <c r="O23" s="102">
        <v>143644</v>
      </c>
      <c r="P23" s="103">
        <f>SUMPRODUCT(D23:O23,((D22:O22)&lt;&gt;"")*1)</f>
        <v>1720576</v>
      </c>
      <c r="Q23" s="104">
        <f>SUM(D23:O23)</f>
        <v>1720576</v>
      </c>
      <c r="R23" s="41"/>
      <c r="S23" s="64">
        <f>SUM(D23:I23)</f>
        <v>900449</v>
      </c>
      <c r="T23" s="64">
        <f>SUM(J23:O23)</f>
        <v>820127</v>
      </c>
      <c r="U23" s="64">
        <f>SUM(D23:E23)</f>
        <v>293675</v>
      </c>
      <c r="W23" s="41"/>
      <c r="X23" s="41"/>
      <c r="Y23" s="41"/>
      <c r="Z23" s="44" t="e">
        <f>#REF!+T23</f>
        <v>#REF!</v>
      </c>
    </row>
    <row r="24" spans="1:26" ht="15.6" x14ac:dyDescent="0.2">
      <c r="A24" s="71"/>
      <c r="B24" s="99"/>
      <c r="C24" s="107"/>
      <c r="D24" s="108">
        <f t="shared" ref="D24:Q24" si="18">D22/D23</f>
        <v>0.84167167621548011</v>
      </c>
      <c r="E24" s="108">
        <f t="shared" si="18"/>
        <v>1.0593403901938723</v>
      </c>
      <c r="F24" s="109">
        <f t="shared" si="18"/>
        <v>0.90403460703001581</v>
      </c>
      <c r="G24" s="108">
        <f t="shared" si="18"/>
        <v>0.94017615822442679</v>
      </c>
      <c r="H24" s="108">
        <f t="shared" si="18"/>
        <v>1.0998710008481161</v>
      </c>
      <c r="I24" s="108">
        <f t="shared" si="18"/>
        <v>0.95422980226948428</v>
      </c>
      <c r="J24" s="108">
        <f t="shared" si="18"/>
        <v>1.0252068383713131</v>
      </c>
      <c r="K24" s="108">
        <f t="shared" si="18"/>
        <v>1.0525054946726391</v>
      </c>
      <c r="L24" s="108">
        <f t="shared" si="18"/>
        <v>1.2122264907299147</v>
      </c>
      <c r="M24" s="108">
        <f t="shared" si="18"/>
        <v>1.1070143884892085</v>
      </c>
      <c r="N24" s="108">
        <f t="shared" si="18"/>
        <v>1.0313552956325787</v>
      </c>
      <c r="O24" s="110">
        <f t="shared" si="18"/>
        <v>1.0175781793879313</v>
      </c>
      <c r="P24" s="111">
        <f t="shared" si="18"/>
        <v>1.0127637488840946</v>
      </c>
      <c r="Q24" s="112">
        <f t="shared" si="18"/>
        <v>1.0127637488840946</v>
      </c>
      <c r="R24" s="41"/>
      <c r="S24" s="108">
        <f>S22/S23</f>
        <v>1.9351867790402344</v>
      </c>
      <c r="T24" s="108">
        <f>T22/T23</f>
        <v>1.0703549572200404</v>
      </c>
      <c r="U24" s="108">
        <f>U22/U23</f>
        <v>0.93851025793819698</v>
      </c>
      <c r="W24" s="41"/>
      <c r="X24" s="41"/>
      <c r="Y24" s="41"/>
      <c r="Z24" s="113"/>
    </row>
    <row r="25" spans="1:26" s="30" customFormat="1" ht="15" customHeight="1" x14ac:dyDescent="0.2">
      <c r="A25" s="71"/>
      <c r="B25" s="91"/>
      <c r="C25" s="114" t="s">
        <v>30</v>
      </c>
      <c r="D25" s="93">
        <v>246919</v>
      </c>
      <c r="E25" s="93">
        <v>478194</v>
      </c>
      <c r="F25" s="93">
        <v>375877</v>
      </c>
      <c r="G25" s="93">
        <v>347021</v>
      </c>
      <c r="H25" s="93">
        <v>417376</v>
      </c>
      <c r="I25" s="93">
        <v>367531</v>
      </c>
      <c r="J25" s="93">
        <v>448626</v>
      </c>
      <c r="K25" s="93">
        <v>393055</v>
      </c>
      <c r="L25" s="93">
        <v>423986</v>
      </c>
      <c r="M25" s="93">
        <v>446288</v>
      </c>
      <c r="N25" s="93">
        <v>293897</v>
      </c>
      <c r="O25" s="95">
        <v>561960</v>
      </c>
      <c r="P25" s="115">
        <f>SUM(D25:O25)</f>
        <v>4800730</v>
      </c>
      <c r="Q25" s="116">
        <f>SUM(D25:O25)</f>
        <v>4800730</v>
      </c>
      <c r="R25" s="58"/>
      <c r="S25" s="117">
        <f>SUM(D25:O25)</f>
        <v>4800730</v>
      </c>
      <c r="T25" s="117">
        <f>SUM(J25:O25)</f>
        <v>2567812</v>
      </c>
      <c r="U25" s="117">
        <f>SUM(D25:E25)</f>
        <v>725113</v>
      </c>
      <c r="W25" s="58"/>
      <c r="X25" s="58"/>
      <c r="Y25" s="58"/>
      <c r="Z25" s="118" t="e">
        <f>#REF!+T25</f>
        <v>#REF!</v>
      </c>
    </row>
    <row r="26" spans="1:26" ht="15.6" x14ac:dyDescent="0.25">
      <c r="A26" s="71"/>
      <c r="B26" s="99"/>
      <c r="C26" s="100"/>
      <c r="D26" s="101">
        <v>417474</v>
      </c>
      <c r="E26" s="101">
        <v>286829</v>
      </c>
      <c r="F26" s="101">
        <v>523690</v>
      </c>
      <c r="G26" s="101">
        <v>274958</v>
      </c>
      <c r="H26" s="101">
        <v>497567</v>
      </c>
      <c r="I26" s="101">
        <v>197911</v>
      </c>
      <c r="J26" s="101">
        <v>255208</v>
      </c>
      <c r="K26" s="101">
        <v>453852</v>
      </c>
      <c r="L26" s="101">
        <v>289735</v>
      </c>
      <c r="M26" s="101">
        <v>257541</v>
      </c>
      <c r="N26" s="101">
        <v>407819</v>
      </c>
      <c r="O26" s="102">
        <v>523431</v>
      </c>
      <c r="P26" s="103">
        <f>SUMPRODUCT(D26:O26,((D25:O25)&lt;&gt;"")*1)</f>
        <v>4386015</v>
      </c>
      <c r="Q26" s="104">
        <f>SUM(D26:O26)</f>
        <v>4386015</v>
      </c>
      <c r="R26" s="41"/>
      <c r="S26" s="64">
        <f>SUM(D26:I26)</f>
        <v>2198429</v>
      </c>
      <c r="T26" s="64">
        <f>SUM(J26:O26)</f>
        <v>2187586</v>
      </c>
      <c r="U26" s="105">
        <f>SUM(D26:E26)</f>
        <v>704303</v>
      </c>
      <c r="V26" s="106"/>
      <c r="W26" s="41"/>
      <c r="X26" s="41"/>
      <c r="Y26" s="41"/>
      <c r="Z26" s="44" t="e">
        <f>#REF!+T26</f>
        <v>#REF!</v>
      </c>
    </row>
    <row r="27" spans="1:26" ht="15.6" x14ac:dyDescent="0.2">
      <c r="A27" s="126"/>
      <c r="B27" s="127"/>
      <c r="C27" s="119"/>
      <c r="D27" s="120">
        <f t="shared" ref="D27:Q27" si="19">D25/D26</f>
        <v>0.5914595879024801</v>
      </c>
      <c r="E27" s="120">
        <f t="shared" si="19"/>
        <v>1.667174518615621</v>
      </c>
      <c r="F27" s="120">
        <f t="shared" si="19"/>
        <v>0.717747140483874</v>
      </c>
      <c r="G27" s="120">
        <f t="shared" si="19"/>
        <v>1.2620873006059108</v>
      </c>
      <c r="H27" s="120">
        <f t="shared" si="19"/>
        <v>0.8388337651009814</v>
      </c>
      <c r="I27" s="120">
        <f t="shared" si="19"/>
        <v>1.8570519071703948</v>
      </c>
      <c r="J27" s="120">
        <f t="shared" si="19"/>
        <v>1.7578837653992039</v>
      </c>
      <c r="K27" s="120">
        <f t="shared" si="19"/>
        <v>0.86604223403223957</v>
      </c>
      <c r="L27" s="120">
        <f t="shared" si="19"/>
        <v>1.4633578960084215</v>
      </c>
      <c r="M27" s="120">
        <f t="shared" si="19"/>
        <v>1.7328813664620391</v>
      </c>
      <c r="N27" s="120">
        <f t="shared" si="19"/>
        <v>0.72065548687040082</v>
      </c>
      <c r="O27" s="122">
        <f t="shared" si="19"/>
        <v>1.0736085558554995</v>
      </c>
      <c r="P27" s="123">
        <f t="shared" si="19"/>
        <v>1.094553940194003</v>
      </c>
      <c r="Q27" s="124">
        <f t="shared" si="19"/>
        <v>1.094553940194003</v>
      </c>
      <c r="R27" s="41"/>
      <c r="S27" s="120">
        <f>S25/S26</f>
        <v>2.1837093670070766</v>
      </c>
      <c r="T27" s="120">
        <f>T25/T26</f>
        <v>1.1738107667538555</v>
      </c>
      <c r="U27" s="120">
        <f>U25/U26</f>
        <v>1.0295469421541581</v>
      </c>
      <c r="W27" s="41"/>
      <c r="X27" s="41"/>
      <c r="Y27" s="41"/>
      <c r="Z27" s="90"/>
    </row>
    <row r="28" spans="1:26" s="30" customFormat="1" ht="13.5" customHeight="1" x14ac:dyDescent="0.2">
      <c r="A28" s="128" t="s">
        <v>33</v>
      </c>
      <c r="B28" s="129"/>
      <c r="C28" s="129"/>
      <c r="D28" s="130">
        <f>D31+D43</f>
        <v>492708</v>
      </c>
      <c r="E28" s="130">
        <f t="shared" ref="E28:O28" si="20">E31+E43</f>
        <v>505603</v>
      </c>
      <c r="F28" s="131">
        <f t="shared" si="20"/>
        <v>644097</v>
      </c>
      <c r="G28" s="131">
        <f t="shared" si="20"/>
        <v>576151</v>
      </c>
      <c r="H28" s="98">
        <f>H31+H43</f>
        <v>462218</v>
      </c>
      <c r="I28" s="98">
        <f t="shared" si="20"/>
        <v>499195</v>
      </c>
      <c r="J28" s="98">
        <f t="shared" si="20"/>
        <v>570198</v>
      </c>
      <c r="K28" s="98">
        <f t="shared" si="20"/>
        <v>582501</v>
      </c>
      <c r="L28" s="98">
        <f t="shared" si="20"/>
        <v>484332</v>
      </c>
      <c r="M28" s="98">
        <f t="shared" si="20"/>
        <v>586319</v>
      </c>
      <c r="N28" s="98">
        <f t="shared" si="20"/>
        <v>588628</v>
      </c>
      <c r="O28" s="132">
        <f t="shared" si="20"/>
        <v>605627</v>
      </c>
      <c r="P28" s="96">
        <f>P31+P43</f>
        <v>6597577</v>
      </c>
      <c r="Q28" s="97">
        <f>Q31+Q43</f>
        <v>6597577</v>
      </c>
      <c r="R28" s="58"/>
      <c r="S28" s="98">
        <f t="shared" ref="S28:U29" si="21">S31+S43</f>
        <v>6511807</v>
      </c>
      <c r="T28" s="98">
        <f t="shared" si="21"/>
        <v>3417605</v>
      </c>
      <c r="U28" s="98">
        <f t="shared" si="21"/>
        <v>998311</v>
      </c>
      <c r="W28" s="58"/>
      <c r="X28" s="58"/>
      <c r="Y28" s="58"/>
      <c r="Z28" s="32" t="e">
        <f>#REF!+T28</f>
        <v>#REF!</v>
      </c>
    </row>
    <row r="29" spans="1:26" ht="13.5" customHeight="1" x14ac:dyDescent="0.25">
      <c r="A29" s="133"/>
      <c r="B29" s="134"/>
      <c r="C29" s="134"/>
      <c r="D29" s="60">
        <f t="shared" ref="D29:P29" si="22">D32+D44</f>
        <v>545404</v>
      </c>
      <c r="E29" s="135">
        <f t="shared" si="22"/>
        <v>585583</v>
      </c>
      <c r="F29" s="135">
        <f t="shared" si="22"/>
        <v>629333</v>
      </c>
      <c r="G29" s="135">
        <f t="shared" si="22"/>
        <v>552374</v>
      </c>
      <c r="H29" s="135">
        <f t="shared" si="22"/>
        <v>435197</v>
      </c>
      <c r="I29" s="135">
        <f t="shared" si="22"/>
        <v>503096</v>
      </c>
      <c r="J29" s="135">
        <f t="shared" si="22"/>
        <v>540681</v>
      </c>
      <c r="K29" s="135">
        <f t="shared" si="22"/>
        <v>552535</v>
      </c>
      <c r="L29" s="135">
        <f t="shared" si="22"/>
        <v>475959</v>
      </c>
      <c r="M29" s="135">
        <f t="shared" si="22"/>
        <v>564571</v>
      </c>
      <c r="N29" s="135">
        <f t="shared" si="22"/>
        <v>572512</v>
      </c>
      <c r="O29" s="136">
        <f t="shared" si="22"/>
        <v>545328</v>
      </c>
      <c r="P29" s="62">
        <f t="shared" si="22"/>
        <v>6502573</v>
      </c>
      <c r="Q29" s="104">
        <f>Q32+Q44</f>
        <v>6502573</v>
      </c>
      <c r="R29" s="41"/>
      <c r="S29" s="64">
        <f t="shared" si="21"/>
        <v>3250987</v>
      </c>
      <c r="T29" s="64">
        <f t="shared" si="21"/>
        <v>3251586</v>
      </c>
      <c r="U29" s="64">
        <f t="shared" si="21"/>
        <v>1130987</v>
      </c>
      <c r="W29" s="41"/>
      <c r="X29" s="41"/>
      <c r="Y29" s="41"/>
      <c r="Z29" s="44" t="e">
        <f>#REF!+T29</f>
        <v>#REF!</v>
      </c>
    </row>
    <row r="30" spans="1:26" ht="13.5" customHeight="1" x14ac:dyDescent="0.2">
      <c r="A30" s="133"/>
      <c r="B30" s="134"/>
      <c r="C30" s="134"/>
      <c r="D30" s="66">
        <f t="shared" ref="D30:Q30" si="23">D28/D29</f>
        <v>0.90338171337210582</v>
      </c>
      <c r="E30" s="66">
        <f t="shared" si="23"/>
        <v>0.86341816616944145</v>
      </c>
      <c r="F30" s="66">
        <f t="shared" si="23"/>
        <v>1.0234597581884313</v>
      </c>
      <c r="G30" s="66">
        <f t="shared" si="23"/>
        <v>1.0430451107401868</v>
      </c>
      <c r="H30" s="66">
        <f t="shared" si="23"/>
        <v>1.0620891228570051</v>
      </c>
      <c r="I30" s="66">
        <f t="shared" si="23"/>
        <v>0.99224601268942703</v>
      </c>
      <c r="J30" s="66">
        <f t="shared" si="23"/>
        <v>1.0545922642001475</v>
      </c>
      <c r="K30" s="66">
        <f t="shared" si="23"/>
        <v>1.0542336684553919</v>
      </c>
      <c r="L30" s="66">
        <f t="shared" si="23"/>
        <v>1.017591851398965</v>
      </c>
      <c r="M30" s="66">
        <f t="shared" si="23"/>
        <v>1.0385212843025944</v>
      </c>
      <c r="N30" s="66">
        <f t="shared" si="23"/>
        <v>1.0281496283047342</v>
      </c>
      <c r="O30" s="67">
        <f t="shared" si="23"/>
        <v>1.1105738197928585</v>
      </c>
      <c r="P30" s="68">
        <f t="shared" si="23"/>
        <v>1.0146102166019513</v>
      </c>
      <c r="Q30" s="124">
        <f t="shared" si="23"/>
        <v>1.0146102166019513</v>
      </c>
      <c r="R30" s="41"/>
      <c r="S30" s="66">
        <f>S28/S29</f>
        <v>2.0030246199077388</v>
      </c>
      <c r="T30" s="66">
        <f>T28/T29</f>
        <v>1.051057852998506</v>
      </c>
      <c r="U30" s="66">
        <f>U28/U29</f>
        <v>0.88269007512906872</v>
      </c>
      <c r="W30" s="41"/>
      <c r="X30" s="41"/>
      <c r="Y30" s="41"/>
      <c r="Z30" s="70"/>
    </row>
    <row r="31" spans="1:26" s="30" customFormat="1" ht="14.25" customHeight="1" x14ac:dyDescent="0.2">
      <c r="A31" s="71"/>
      <c r="B31" s="137" t="s">
        <v>34</v>
      </c>
      <c r="C31" s="138"/>
      <c r="D31" s="139">
        <f>D34+D37+D40</f>
        <v>134134</v>
      </c>
      <c r="E31" s="139">
        <f t="shared" ref="E31:O31" si="24">E34+E37+E40</f>
        <v>149241</v>
      </c>
      <c r="F31" s="139">
        <f t="shared" si="24"/>
        <v>201353</v>
      </c>
      <c r="G31" s="139">
        <f t="shared" si="24"/>
        <v>182574</v>
      </c>
      <c r="H31" s="139">
        <f>H34+H37+H40</f>
        <v>135718</v>
      </c>
      <c r="I31" s="139">
        <f t="shared" si="24"/>
        <v>156177</v>
      </c>
      <c r="J31" s="139">
        <f t="shared" si="24"/>
        <v>177267</v>
      </c>
      <c r="K31" s="139">
        <f t="shared" si="24"/>
        <v>161895</v>
      </c>
      <c r="L31" s="139">
        <f t="shared" si="24"/>
        <v>131390</v>
      </c>
      <c r="M31" s="139">
        <f t="shared" si="24"/>
        <v>166175</v>
      </c>
      <c r="N31" s="139">
        <f t="shared" si="24"/>
        <v>164064</v>
      </c>
      <c r="O31" s="140">
        <f t="shared" si="24"/>
        <v>179068</v>
      </c>
      <c r="P31" s="141">
        <f>P34+P37+P40</f>
        <v>1939056</v>
      </c>
      <c r="Q31" s="142">
        <f>Q34+Q37+Q40</f>
        <v>1939056</v>
      </c>
      <c r="R31" s="58"/>
      <c r="S31" s="139">
        <f t="shared" ref="S31:U32" si="25">S34+S37+S40</f>
        <v>1894426</v>
      </c>
      <c r="T31" s="139">
        <f t="shared" si="25"/>
        <v>979859</v>
      </c>
      <c r="U31" s="139">
        <f t="shared" si="25"/>
        <v>283375</v>
      </c>
      <c r="W31" s="58"/>
      <c r="X31" s="58"/>
      <c r="Y31" s="58"/>
      <c r="Z31" s="78" t="e">
        <f>Z34+Z37+Z40</f>
        <v>#REF!</v>
      </c>
    </row>
    <row r="32" spans="1:26" ht="14.25" customHeight="1" x14ac:dyDescent="0.2">
      <c r="A32" s="71"/>
      <c r="B32" s="143"/>
      <c r="C32" s="144"/>
      <c r="D32" s="145">
        <f>SUM(D35,D38,D41)</f>
        <v>151545</v>
      </c>
      <c r="E32" s="145">
        <f t="shared" ref="E32:Q32" si="26">SUM(E35,E38,E41)</f>
        <v>162764</v>
      </c>
      <c r="F32" s="145">
        <f t="shared" si="26"/>
        <v>177398</v>
      </c>
      <c r="G32" s="145">
        <f t="shared" si="26"/>
        <v>165678</v>
      </c>
      <c r="H32" s="145">
        <f t="shared" si="26"/>
        <v>113430</v>
      </c>
      <c r="I32" s="145">
        <f t="shared" si="26"/>
        <v>123129</v>
      </c>
      <c r="J32" s="145">
        <f t="shared" si="26"/>
        <v>148620</v>
      </c>
      <c r="K32" s="145">
        <f t="shared" si="26"/>
        <v>160623</v>
      </c>
      <c r="L32" s="145">
        <f t="shared" si="26"/>
        <v>140574</v>
      </c>
      <c r="M32" s="145">
        <f t="shared" si="26"/>
        <v>167776</v>
      </c>
      <c r="N32" s="145">
        <f t="shared" si="26"/>
        <v>178120</v>
      </c>
      <c r="O32" s="146">
        <f t="shared" si="26"/>
        <v>165644</v>
      </c>
      <c r="P32" s="147">
        <f t="shared" si="26"/>
        <v>1855301</v>
      </c>
      <c r="Q32" s="148">
        <f t="shared" si="26"/>
        <v>1855301</v>
      </c>
      <c r="R32" s="41"/>
      <c r="S32" s="149">
        <f t="shared" si="25"/>
        <v>893944</v>
      </c>
      <c r="T32" s="149">
        <f t="shared" si="25"/>
        <v>961357</v>
      </c>
      <c r="U32" s="149">
        <f t="shared" si="25"/>
        <v>314309</v>
      </c>
      <c r="W32" s="41"/>
      <c r="X32" s="41"/>
      <c r="Y32" s="41"/>
      <c r="Z32" s="44" t="e">
        <f>Z35+Z38+Z41</f>
        <v>#REF!</v>
      </c>
    </row>
    <row r="33" spans="1:26" ht="14.25" customHeight="1" x14ac:dyDescent="0.2">
      <c r="A33" s="71"/>
      <c r="B33" s="143"/>
      <c r="C33" s="144"/>
      <c r="D33" s="150">
        <f t="shared" ref="D33:Q33" si="27">D31/D32</f>
        <v>0.8851100333234353</v>
      </c>
      <c r="E33" s="150">
        <f t="shared" si="27"/>
        <v>0.91691651716595812</v>
      </c>
      <c r="F33" s="150">
        <f t="shared" si="27"/>
        <v>1.135035344254163</v>
      </c>
      <c r="G33" s="150">
        <f t="shared" si="27"/>
        <v>1.1019809510013399</v>
      </c>
      <c r="H33" s="150">
        <f t="shared" si="27"/>
        <v>1.1964912280701754</v>
      </c>
      <c r="I33" s="150">
        <f t="shared" si="27"/>
        <v>1.2684014326438127</v>
      </c>
      <c r="J33" s="150">
        <f t="shared" si="27"/>
        <v>1.1927533306419056</v>
      </c>
      <c r="K33" s="150">
        <f t="shared" si="27"/>
        <v>1.0079191647522459</v>
      </c>
      <c r="L33" s="150">
        <f t="shared" si="27"/>
        <v>0.93466786176675631</v>
      </c>
      <c r="M33" s="150">
        <f t="shared" si="27"/>
        <v>0.99045751478161359</v>
      </c>
      <c r="N33" s="150">
        <f t="shared" si="27"/>
        <v>0.92108690770267232</v>
      </c>
      <c r="O33" s="151">
        <f t="shared" si="27"/>
        <v>1.0810412692279829</v>
      </c>
      <c r="P33" s="152">
        <f t="shared" si="27"/>
        <v>1.0451436182053477</v>
      </c>
      <c r="Q33" s="153">
        <f t="shared" si="27"/>
        <v>1.0451436182053477</v>
      </c>
      <c r="R33" s="41"/>
      <c r="S33" s="150">
        <f>S31/S32</f>
        <v>2.1191774876278604</v>
      </c>
      <c r="T33" s="150">
        <f>T31/T32</f>
        <v>1.0192457120507783</v>
      </c>
      <c r="U33" s="150">
        <f>U31/U32</f>
        <v>0.90158092832212888</v>
      </c>
      <c r="W33" s="41"/>
      <c r="X33" s="41"/>
      <c r="Y33" s="41"/>
      <c r="Z33" s="90"/>
    </row>
    <row r="34" spans="1:26" s="30" customFormat="1" ht="14.25" customHeight="1" x14ac:dyDescent="0.2">
      <c r="A34" s="71"/>
      <c r="B34" s="154"/>
      <c r="C34" s="92" t="s">
        <v>29</v>
      </c>
      <c r="D34" s="155">
        <v>46340</v>
      </c>
      <c r="E34" s="155">
        <v>70120</v>
      </c>
      <c r="F34" s="155">
        <v>84360</v>
      </c>
      <c r="G34" s="155">
        <v>62900</v>
      </c>
      <c r="H34" s="155">
        <v>37620</v>
      </c>
      <c r="I34" s="155">
        <v>53160</v>
      </c>
      <c r="J34" s="155">
        <v>55340</v>
      </c>
      <c r="K34" s="155">
        <v>51020</v>
      </c>
      <c r="L34" s="155">
        <v>44200</v>
      </c>
      <c r="M34" s="155">
        <v>43560</v>
      </c>
      <c r="N34" s="155">
        <v>41000</v>
      </c>
      <c r="O34" s="156">
        <v>58700</v>
      </c>
      <c r="P34" s="96">
        <f>SUM(D34:O34)</f>
        <v>648320</v>
      </c>
      <c r="Q34" s="97">
        <f>SUM(D34:O34)</f>
        <v>648320</v>
      </c>
      <c r="R34" s="58"/>
      <c r="S34" s="98">
        <f>SUM(D34:O34)</f>
        <v>648320</v>
      </c>
      <c r="T34" s="98">
        <f>SUM(J34:O34)</f>
        <v>293820</v>
      </c>
      <c r="U34" s="98">
        <f>SUM(D34:E34)</f>
        <v>116460</v>
      </c>
      <c r="W34" s="58"/>
      <c r="X34" s="58"/>
      <c r="Y34" s="58"/>
      <c r="Z34" s="32" t="e">
        <f>#REF!+T34</f>
        <v>#REF!</v>
      </c>
    </row>
    <row r="35" spans="1:26" ht="14.25" customHeight="1" x14ac:dyDescent="0.25">
      <c r="A35" s="71"/>
      <c r="B35" s="154"/>
      <c r="C35" s="100"/>
      <c r="D35" s="101">
        <v>49640</v>
      </c>
      <c r="E35" s="101">
        <v>52140</v>
      </c>
      <c r="F35" s="101">
        <v>61060</v>
      </c>
      <c r="G35" s="101">
        <v>48680</v>
      </c>
      <c r="H35" s="101">
        <v>26800</v>
      </c>
      <c r="I35" s="101">
        <v>37500</v>
      </c>
      <c r="J35" s="101">
        <v>32120</v>
      </c>
      <c r="K35" s="101">
        <v>44900</v>
      </c>
      <c r="L35" s="101">
        <v>49420</v>
      </c>
      <c r="M35" s="101">
        <v>58260</v>
      </c>
      <c r="N35" s="101">
        <v>57840</v>
      </c>
      <c r="O35" s="102">
        <v>61740</v>
      </c>
      <c r="P35" s="103">
        <f>SUMPRODUCT(D35:O35,((D34:O34)&lt;&gt;"")*1)</f>
        <v>580100</v>
      </c>
      <c r="Q35" s="104">
        <f>SUM(D35:O35)</f>
        <v>580100</v>
      </c>
      <c r="R35" s="41"/>
      <c r="S35" s="64">
        <f>SUM(D35:I35)</f>
        <v>275820</v>
      </c>
      <c r="T35" s="64">
        <f>SUM(J35:O35)</f>
        <v>304280</v>
      </c>
      <c r="U35" s="105">
        <f>SUM(D35:E35)</f>
        <v>101780</v>
      </c>
      <c r="V35" s="106"/>
      <c r="W35" s="41"/>
      <c r="X35" s="41"/>
      <c r="Y35" s="41"/>
      <c r="Z35" s="44" t="e">
        <f>#REF!+T35</f>
        <v>#REF!</v>
      </c>
    </row>
    <row r="36" spans="1:26" ht="14.25" customHeight="1" x14ac:dyDescent="0.2">
      <c r="A36" s="71"/>
      <c r="B36" s="154"/>
      <c r="C36" s="107"/>
      <c r="D36" s="108">
        <f t="shared" ref="D36:Q36" si="28">D34/D35</f>
        <v>0.9335213537469782</v>
      </c>
      <c r="E36" s="108">
        <f t="shared" si="28"/>
        <v>1.3448408131952436</v>
      </c>
      <c r="F36" s="109">
        <f t="shared" si="28"/>
        <v>1.38159187684245</v>
      </c>
      <c r="G36" s="108">
        <f t="shared" si="28"/>
        <v>1.2921117502054231</v>
      </c>
      <c r="H36" s="108">
        <f t="shared" si="28"/>
        <v>1.4037313432835821</v>
      </c>
      <c r="I36" s="108">
        <f t="shared" si="28"/>
        <v>1.4176</v>
      </c>
      <c r="J36" s="108">
        <f t="shared" si="28"/>
        <v>1.7229140722291407</v>
      </c>
      <c r="K36" s="108">
        <f t="shared" si="28"/>
        <v>1.1363028953229399</v>
      </c>
      <c r="L36" s="108">
        <f t="shared" si="28"/>
        <v>0.8943747470659652</v>
      </c>
      <c r="M36" s="108">
        <f t="shared" si="28"/>
        <v>0.7476828012358393</v>
      </c>
      <c r="N36" s="108">
        <f t="shared" si="28"/>
        <v>0.70885200553250349</v>
      </c>
      <c r="O36" s="110">
        <f t="shared" si="28"/>
        <v>0.95076125688370583</v>
      </c>
      <c r="P36" s="68">
        <f t="shared" si="28"/>
        <v>1.1176004137217721</v>
      </c>
      <c r="Q36" s="69">
        <f t="shared" si="28"/>
        <v>1.1176004137217721</v>
      </c>
      <c r="R36" s="41"/>
      <c r="S36" s="66">
        <f>S34/S35</f>
        <v>2.350518454064245</v>
      </c>
      <c r="T36" s="108">
        <f>T34/T35</f>
        <v>0.9656237675824898</v>
      </c>
      <c r="U36" s="108">
        <f>U34/U35</f>
        <v>1.1442326586755747</v>
      </c>
      <c r="W36" s="41"/>
      <c r="X36" s="41"/>
      <c r="Y36" s="41"/>
      <c r="Z36" s="70"/>
    </row>
    <row r="37" spans="1:26" s="30" customFormat="1" ht="14.25" customHeight="1" x14ac:dyDescent="0.2">
      <c r="A37" s="71"/>
      <c r="B37" s="154"/>
      <c r="C37" s="114" t="s">
        <v>30</v>
      </c>
      <c r="D37" s="155">
        <v>85219</v>
      </c>
      <c r="E37" s="155">
        <v>74616</v>
      </c>
      <c r="F37" s="155">
        <v>104783</v>
      </c>
      <c r="G37" s="155">
        <v>108649</v>
      </c>
      <c r="H37" s="155">
        <v>92778</v>
      </c>
      <c r="I37" s="155">
        <v>101177</v>
      </c>
      <c r="J37" s="155">
        <v>111067</v>
      </c>
      <c r="K37" s="155">
        <v>101855</v>
      </c>
      <c r="L37" s="155">
        <v>83815</v>
      </c>
      <c r="M37" s="155">
        <v>107255</v>
      </c>
      <c r="N37" s="155">
        <v>105834</v>
      </c>
      <c r="O37" s="156">
        <v>108328</v>
      </c>
      <c r="P37" s="157">
        <f>SUM(D37:O37)</f>
        <v>1185376</v>
      </c>
      <c r="Q37" s="158">
        <f>SUM(D37:O37)</f>
        <v>1185376</v>
      </c>
      <c r="R37" s="58"/>
      <c r="S37" s="159">
        <f>SUM(D37:O37)</f>
        <v>1185376</v>
      </c>
      <c r="T37" s="159">
        <f>SUM(J37:O37)</f>
        <v>618154</v>
      </c>
      <c r="U37" s="159">
        <f>SUM(D37:E37)</f>
        <v>159835</v>
      </c>
      <c r="W37" s="58"/>
      <c r="X37" s="58"/>
      <c r="Y37" s="58"/>
      <c r="Z37" s="160" t="e">
        <f>#REF!+T37</f>
        <v>#REF!</v>
      </c>
    </row>
    <row r="38" spans="1:26" ht="14.25" customHeight="1" x14ac:dyDescent="0.25">
      <c r="A38" s="71"/>
      <c r="B38" s="154"/>
      <c r="C38" s="100"/>
      <c r="D38" s="101">
        <v>96015</v>
      </c>
      <c r="E38" s="101">
        <v>99424</v>
      </c>
      <c r="F38" s="101">
        <v>111158</v>
      </c>
      <c r="G38" s="101">
        <v>116163</v>
      </c>
      <c r="H38" s="101">
        <v>86630</v>
      </c>
      <c r="I38" s="101">
        <v>85629</v>
      </c>
      <c r="J38" s="101">
        <v>102920</v>
      </c>
      <c r="K38" s="101">
        <v>91478</v>
      </c>
      <c r="L38" s="101">
        <v>83024</v>
      </c>
      <c r="M38" s="101">
        <v>94781</v>
      </c>
      <c r="N38" s="101">
        <v>97475</v>
      </c>
      <c r="O38" s="102">
        <v>93679</v>
      </c>
      <c r="P38" s="103">
        <f>SUMPRODUCT(D38:O38,((D37:O37)&lt;&gt;"")*1)</f>
        <v>1158376</v>
      </c>
      <c r="Q38" s="104">
        <f>SUM(D38:O38)</f>
        <v>1158376</v>
      </c>
      <c r="R38" s="41"/>
      <c r="S38" s="161">
        <f>SUM(D38:I38)</f>
        <v>595019</v>
      </c>
      <c r="T38" s="161">
        <f>SUM(J38:O38)</f>
        <v>563357</v>
      </c>
      <c r="U38" s="162">
        <f>SUM(D38:E38)</f>
        <v>195439</v>
      </c>
      <c r="V38" s="106"/>
      <c r="W38" s="41"/>
      <c r="X38" s="41"/>
      <c r="Y38" s="41"/>
      <c r="Z38" s="163" t="e">
        <f>#REF!+T38</f>
        <v>#REF!</v>
      </c>
    </row>
    <row r="39" spans="1:26" ht="14.25" customHeight="1" x14ac:dyDescent="0.2">
      <c r="A39" s="71"/>
      <c r="B39" s="154"/>
      <c r="C39" s="100"/>
      <c r="D39" s="108">
        <f t="shared" ref="D39:Q39" si="29">D37/D38</f>
        <v>0.88755923553611415</v>
      </c>
      <c r="E39" s="108">
        <f t="shared" si="29"/>
        <v>0.75048278081750885</v>
      </c>
      <c r="F39" s="109">
        <f t="shared" si="29"/>
        <v>0.94264920203674052</v>
      </c>
      <c r="G39" s="108">
        <f t="shared" si="29"/>
        <v>0.93531503146440775</v>
      </c>
      <c r="H39" s="108">
        <f t="shared" si="29"/>
        <v>1.0709684866674363</v>
      </c>
      <c r="I39" s="108">
        <f t="shared" si="29"/>
        <v>1.1815739994627987</v>
      </c>
      <c r="J39" s="108">
        <f t="shared" si="29"/>
        <v>1.0791585697629227</v>
      </c>
      <c r="K39" s="108">
        <f t="shared" si="29"/>
        <v>1.1134371105621024</v>
      </c>
      <c r="L39" s="108">
        <f t="shared" si="29"/>
        <v>1.0095273655810368</v>
      </c>
      <c r="M39" s="108">
        <f t="shared" si="29"/>
        <v>1.1316086557432397</v>
      </c>
      <c r="N39" s="108">
        <f t="shared" si="29"/>
        <v>1.0857553218774045</v>
      </c>
      <c r="O39" s="110">
        <f t="shared" si="29"/>
        <v>1.1563744275664769</v>
      </c>
      <c r="P39" s="111">
        <f t="shared" si="29"/>
        <v>1.0233084939605102</v>
      </c>
      <c r="Q39" s="112">
        <f t="shared" si="29"/>
        <v>1.0233084939605102</v>
      </c>
      <c r="R39" s="41"/>
      <c r="S39" s="108">
        <f>S37/S38</f>
        <v>1.9921649560770329</v>
      </c>
      <c r="T39" s="108">
        <f>T37/T38</f>
        <v>1.0972686946288055</v>
      </c>
      <c r="U39" s="108">
        <f>U37/U38</f>
        <v>0.81782551077318244</v>
      </c>
      <c r="W39" s="41"/>
      <c r="X39" s="41"/>
      <c r="Y39" s="41"/>
      <c r="Z39" s="113"/>
    </row>
    <row r="40" spans="1:26" s="30" customFormat="1" ht="14.25" customHeight="1" x14ac:dyDescent="0.2">
      <c r="A40" s="71"/>
      <c r="B40" s="154"/>
      <c r="C40" s="164" t="s">
        <v>35</v>
      </c>
      <c r="D40" s="155">
        <v>2575</v>
      </c>
      <c r="E40" s="155">
        <v>4505</v>
      </c>
      <c r="F40" s="155">
        <v>12210</v>
      </c>
      <c r="G40" s="155">
        <v>11025</v>
      </c>
      <c r="H40" s="155">
        <v>5320</v>
      </c>
      <c r="I40" s="155">
        <v>1840</v>
      </c>
      <c r="J40" s="155">
        <v>10860</v>
      </c>
      <c r="K40" s="155">
        <v>9020</v>
      </c>
      <c r="L40" s="155">
        <v>3375</v>
      </c>
      <c r="M40" s="155">
        <v>15360</v>
      </c>
      <c r="N40" s="155">
        <v>17230</v>
      </c>
      <c r="O40" s="156">
        <v>12040</v>
      </c>
      <c r="P40" s="115">
        <f>SUM(D40:O40)</f>
        <v>105360</v>
      </c>
      <c r="Q40" s="116">
        <f>SUM(D40:O40)</f>
        <v>105360</v>
      </c>
      <c r="R40" s="58"/>
      <c r="S40" s="117">
        <f>SUM(D40:L40)</f>
        <v>60730</v>
      </c>
      <c r="T40" s="117">
        <f>SUM(J40:O40)</f>
        <v>67885</v>
      </c>
      <c r="U40" s="117">
        <f>SUM(D40:E40)</f>
        <v>7080</v>
      </c>
      <c r="W40" s="58"/>
      <c r="X40" s="58"/>
      <c r="Y40" s="58"/>
      <c r="Z40" s="118" t="e">
        <f>#REF!+T40</f>
        <v>#REF!</v>
      </c>
    </row>
    <row r="41" spans="1:26" ht="14.25" customHeight="1" x14ac:dyDescent="0.25">
      <c r="A41" s="71"/>
      <c r="B41" s="154"/>
      <c r="C41" s="114"/>
      <c r="D41" s="101">
        <v>5890</v>
      </c>
      <c r="E41" s="101">
        <v>11200</v>
      </c>
      <c r="F41" s="101">
        <v>5180</v>
      </c>
      <c r="G41" s="101">
        <v>835</v>
      </c>
      <c r="H41" s="101"/>
      <c r="I41" s="101"/>
      <c r="J41" s="101">
        <v>13580</v>
      </c>
      <c r="K41" s="101">
        <v>24245</v>
      </c>
      <c r="L41" s="101">
        <v>8130</v>
      </c>
      <c r="M41" s="101">
        <v>14735</v>
      </c>
      <c r="N41" s="101">
        <v>22805</v>
      </c>
      <c r="O41" s="102">
        <v>10225</v>
      </c>
      <c r="P41" s="103">
        <f>SUMPRODUCT(D41:O41,((D40:O40)&lt;&gt;"")*1)</f>
        <v>116825</v>
      </c>
      <c r="Q41" s="104">
        <f>SUM(D41:O41)</f>
        <v>116825</v>
      </c>
      <c r="R41" s="41"/>
      <c r="S41" s="161">
        <f>SUM(D41:I41)</f>
        <v>23105</v>
      </c>
      <c r="T41" s="161">
        <f>SUM(J41:O41)</f>
        <v>93720</v>
      </c>
      <c r="U41" s="162">
        <f>SUM(D41:E41)</f>
        <v>17090</v>
      </c>
      <c r="V41" s="106"/>
      <c r="W41" s="41"/>
      <c r="X41" s="41"/>
      <c r="Y41" s="41"/>
      <c r="Z41" s="163" t="e">
        <f>#REF!+T41</f>
        <v>#REF!</v>
      </c>
    </row>
    <row r="42" spans="1:26" ht="14.25" customHeight="1" x14ac:dyDescent="0.2">
      <c r="A42" s="71"/>
      <c r="B42" s="165"/>
      <c r="C42" s="166"/>
      <c r="D42" s="120">
        <f t="shared" ref="D42:Q42" si="30">D40/D41</f>
        <v>0.4371816638370119</v>
      </c>
      <c r="E42" s="120">
        <f t="shared" si="30"/>
        <v>0.40223214285714287</v>
      </c>
      <c r="F42" s="120">
        <f t="shared" si="30"/>
        <v>2.3571428571428572</v>
      </c>
      <c r="G42" s="120">
        <f t="shared" si="30"/>
        <v>13.203592814371257</v>
      </c>
      <c r="H42" s="121" t="s">
        <v>31</v>
      </c>
      <c r="I42" s="121" t="s">
        <v>31</v>
      </c>
      <c r="J42" s="120">
        <f t="shared" si="30"/>
        <v>0.79970544918998532</v>
      </c>
      <c r="K42" s="120">
        <f t="shared" si="30"/>
        <v>0.37203547123118169</v>
      </c>
      <c r="L42" s="120">
        <f t="shared" si="30"/>
        <v>0.4151291512915129</v>
      </c>
      <c r="M42" s="120">
        <f t="shared" si="30"/>
        <v>1.0424160162877503</v>
      </c>
      <c r="N42" s="120">
        <f t="shared" si="30"/>
        <v>0.75553606665204998</v>
      </c>
      <c r="O42" s="122">
        <f t="shared" si="30"/>
        <v>1.1775061124694377</v>
      </c>
      <c r="P42" s="123">
        <f t="shared" si="30"/>
        <v>0.90186175904130106</v>
      </c>
      <c r="Q42" s="124">
        <f t="shared" si="30"/>
        <v>0.90186175904130106</v>
      </c>
      <c r="R42" s="41"/>
      <c r="S42" s="120">
        <f>S40/S41</f>
        <v>2.6284354035922961</v>
      </c>
      <c r="T42" s="120">
        <f>T40/T41</f>
        <v>0.72433845497225779</v>
      </c>
      <c r="U42" s="120">
        <f>U40/U41</f>
        <v>0.41427735517846692</v>
      </c>
      <c r="W42" s="41"/>
      <c r="X42" s="41"/>
      <c r="Y42" s="41"/>
      <c r="Z42" s="90"/>
    </row>
    <row r="43" spans="1:26" s="30" customFormat="1" ht="14.25" customHeight="1" x14ac:dyDescent="0.2">
      <c r="A43" s="71"/>
      <c r="B43" s="143" t="s">
        <v>36</v>
      </c>
      <c r="C43" s="144"/>
      <c r="D43" s="167">
        <f>D46+D49+D52</f>
        <v>358574</v>
      </c>
      <c r="E43" s="167">
        <f t="shared" ref="E43:Q43" si="31">E46+E49+E52</f>
        <v>356362</v>
      </c>
      <c r="F43" s="167">
        <f t="shared" si="31"/>
        <v>442744</v>
      </c>
      <c r="G43" s="167">
        <f t="shared" si="31"/>
        <v>393577</v>
      </c>
      <c r="H43" s="167">
        <f>H46+H49+H52</f>
        <v>326500</v>
      </c>
      <c r="I43" s="167">
        <f t="shared" si="31"/>
        <v>343018</v>
      </c>
      <c r="J43" s="167">
        <f t="shared" si="31"/>
        <v>392931</v>
      </c>
      <c r="K43" s="167">
        <f t="shared" si="31"/>
        <v>420606</v>
      </c>
      <c r="L43" s="167">
        <f t="shared" si="31"/>
        <v>352942</v>
      </c>
      <c r="M43" s="167">
        <f t="shared" si="31"/>
        <v>420144</v>
      </c>
      <c r="N43" s="167">
        <f t="shared" si="31"/>
        <v>424564</v>
      </c>
      <c r="O43" s="168">
        <f t="shared" si="31"/>
        <v>426559</v>
      </c>
      <c r="P43" s="169">
        <f t="shared" si="31"/>
        <v>4658521</v>
      </c>
      <c r="Q43" s="170">
        <f t="shared" si="31"/>
        <v>4658521</v>
      </c>
      <c r="R43" s="58"/>
      <c r="S43" s="167">
        <f t="shared" ref="S43:U44" si="32">S46+S49+S52</f>
        <v>4617381</v>
      </c>
      <c r="T43" s="167">
        <f t="shared" si="32"/>
        <v>2437746</v>
      </c>
      <c r="U43" s="167">
        <f t="shared" si="32"/>
        <v>714936</v>
      </c>
      <c r="W43" s="58"/>
      <c r="X43" s="58"/>
      <c r="Y43" s="58"/>
      <c r="Z43" s="59" t="e">
        <f>Z46+Z49+Z52</f>
        <v>#REF!</v>
      </c>
    </row>
    <row r="44" spans="1:26" ht="14.25" customHeight="1" x14ac:dyDescent="0.2">
      <c r="A44" s="71"/>
      <c r="B44" s="143"/>
      <c r="C44" s="144"/>
      <c r="D44" s="145">
        <f>SUM(D47,D50,D53)</f>
        <v>393859</v>
      </c>
      <c r="E44" s="145">
        <f t="shared" ref="E44:Q44" si="33">SUM(E47,E50,E53)</f>
        <v>422819</v>
      </c>
      <c r="F44" s="145">
        <f t="shared" si="33"/>
        <v>451935</v>
      </c>
      <c r="G44" s="145">
        <f t="shared" si="33"/>
        <v>386696</v>
      </c>
      <c r="H44" s="145">
        <f t="shared" si="33"/>
        <v>321767</v>
      </c>
      <c r="I44" s="145">
        <f t="shared" si="33"/>
        <v>379967</v>
      </c>
      <c r="J44" s="145">
        <f t="shared" si="33"/>
        <v>392061</v>
      </c>
      <c r="K44" s="145">
        <f t="shared" si="33"/>
        <v>391912</v>
      </c>
      <c r="L44" s="145">
        <f t="shared" si="33"/>
        <v>335385</v>
      </c>
      <c r="M44" s="145">
        <f t="shared" si="33"/>
        <v>396795</v>
      </c>
      <c r="N44" s="145">
        <f t="shared" si="33"/>
        <v>394392</v>
      </c>
      <c r="O44" s="146">
        <f t="shared" si="33"/>
        <v>379684</v>
      </c>
      <c r="P44" s="147">
        <f t="shared" si="33"/>
        <v>4647272</v>
      </c>
      <c r="Q44" s="148">
        <f t="shared" si="33"/>
        <v>4647272</v>
      </c>
      <c r="R44" s="41"/>
      <c r="S44" s="149">
        <f t="shared" si="32"/>
        <v>2357043</v>
      </c>
      <c r="T44" s="149">
        <f t="shared" si="32"/>
        <v>2290229</v>
      </c>
      <c r="U44" s="149">
        <f t="shared" si="32"/>
        <v>816678</v>
      </c>
      <c r="W44" s="41"/>
      <c r="X44" s="41"/>
      <c r="Y44" s="41"/>
      <c r="Z44" s="44" t="e">
        <f>Z47+Z50+Z53</f>
        <v>#REF!</v>
      </c>
    </row>
    <row r="45" spans="1:26" ht="14.25" customHeight="1" x14ac:dyDescent="0.2">
      <c r="A45" s="71"/>
      <c r="B45" s="143"/>
      <c r="C45" s="144"/>
      <c r="D45" s="150">
        <f t="shared" ref="D45:Q45" si="34">D43/D44</f>
        <v>0.91041210179277354</v>
      </c>
      <c r="E45" s="150">
        <f t="shared" si="34"/>
        <v>0.84282399797549301</v>
      </c>
      <c r="F45" s="150">
        <f t="shared" si="34"/>
        <v>0.97966300463562239</v>
      </c>
      <c r="G45" s="150">
        <f t="shared" si="34"/>
        <v>1.017794339739744</v>
      </c>
      <c r="H45" s="150">
        <f t="shared" si="34"/>
        <v>1.0147094015234626</v>
      </c>
      <c r="I45" s="150">
        <f t="shared" si="34"/>
        <v>0.90275734471677804</v>
      </c>
      <c r="J45" s="150">
        <f t="shared" si="34"/>
        <v>1.0022190424449258</v>
      </c>
      <c r="K45" s="150">
        <f t="shared" si="34"/>
        <v>1.0732154157055667</v>
      </c>
      <c r="L45" s="150">
        <f t="shared" si="34"/>
        <v>1.0523487931779896</v>
      </c>
      <c r="M45" s="150">
        <f t="shared" si="34"/>
        <v>1.0588439874494386</v>
      </c>
      <c r="N45" s="150">
        <f t="shared" si="34"/>
        <v>1.076502565974969</v>
      </c>
      <c r="O45" s="151">
        <f t="shared" si="34"/>
        <v>1.1234579281718482</v>
      </c>
      <c r="P45" s="152">
        <f t="shared" si="34"/>
        <v>1.0024205598467231</v>
      </c>
      <c r="Q45" s="153">
        <f t="shared" si="34"/>
        <v>1.0024205598467231</v>
      </c>
      <c r="R45" s="41"/>
      <c r="S45" s="150">
        <f>S43/S44</f>
        <v>1.9589718982640538</v>
      </c>
      <c r="T45" s="150">
        <f>T43/T44</f>
        <v>1.0644114627838526</v>
      </c>
      <c r="U45" s="150">
        <f>U43/U44</f>
        <v>0.87541968805330861</v>
      </c>
      <c r="W45" s="41"/>
      <c r="X45" s="41"/>
      <c r="Y45" s="41"/>
      <c r="Z45" s="90"/>
    </row>
    <row r="46" spans="1:26" s="30" customFormat="1" ht="14.25" customHeight="1" x14ac:dyDescent="0.2">
      <c r="A46" s="71"/>
      <c r="B46" s="154"/>
      <c r="C46" s="92" t="s">
        <v>29</v>
      </c>
      <c r="D46" s="171">
        <v>14723</v>
      </c>
      <c r="E46" s="171">
        <v>19106</v>
      </c>
      <c r="F46" s="171">
        <v>19754</v>
      </c>
      <c r="G46" s="171">
        <v>16671</v>
      </c>
      <c r="H46" s="171">
        <v>18205</v>
      </c>
      <c r="I46" s="171">
        <v>17298</v>
      </c>
      <c r="J46" s="171">
        <v>18763</v>
      </c>
      <c r="K46" s="171">
        <v>23864</v>
      </c>
      <c r="L46" s="171">
        <v>16238</v>
      </c>
      <c r="M46" s="171">
        <v>23590</v>
      </c>
      <c r="N46" s="171">
        <v>22355</v>
      </c>
      <c r="O46" s="172">
        <v>16964</v>
      </c>
      <c r="P46" s="96">
        <f>SUM(D46:O46)</f>
        <v>227531</v>
      </c>
      <c r="Q46" s="97">
        <f>SUM(D46:O46)</f>
        <v>227531</v>
      </c>
      <c r="R46" s="58"/>
      <c r="S46" s="98">
        <f>SUM(D46:O46)</f>
        <v>227531</v>
      </c>
      <c r="T46" s="98">
        <f>SUM(J46:O46)</f>
        <v>121774</v>
      </c>
      <c r="U46" s="98">
        <f>SUM(D46:E46)</f>
        <v>33829</v>
      </c>
      <c r="W46" s="58"/>
      <c r="X46" s="58"/>
      <c r="Y46" s="58"/>
      <c r="Z46" s="32" t="e">
        <f>#REF!+T46</f>
        <v>#REF!</v>
      </c>
    </row>
    <row r="47" spans="1:26" ht="14.25" customHeight="1" x14ac:dyDescent="0.25">
      <c r="A47" s="71"/>
      <c r="B47" s="154"/>
      <c r="C47" s="100"/>
      <c r="D47" s="101">
        <v>9758</v>
      </c>
      <c r="E47" s="101">
        <v>16952</v>
      </c>
      <c r="F47" s="101">
        <v>16791</v>
      </c>
      <c r="G47" s="173">
        <v>15077</v>
      </c>
      <c r="H47" s="173">
        <v>13667</v>
      </c>
      <c r="I47" s="173">
        <v>15067</v>
      </c>
      <c r="J47" s="173">
        <v>13286</v>
      </c>
      <c r="K47" s="173">
        <v>15250</v>
      </c>
      <c r="L47" s="173">
        <v>16620</v>
      </c>
      <c r="M47" s="173">
        <v>19255</v>
      </c>
      <c r="N47" s="173">
        <v>19329</v>
      </c>
      <c r="O47" s="102">
        <v>17656</v>
      </c>
      <c r="P47" s="103">
        <f>SUMPRODUCT(D47:O47,((D46:O46)&lt;&gt;"")*1)</f>
        <v>188708</v>
      </c>
      <c r="Q47" s="104">
        <f>SUM(D47:O47)</f>
        <v>188708</v>
      </c>
      <c r="R47" s="41"/>
      <c r="S47" s="64">
        <f>SUM(D47:I47)</f>
        <v>87312</v>
      </c>
      <c r="T47" s="64">
        <f>SUM(J47:O47)</f>
        <v>101396</v>
      </c>
      <c r="U47" s="105">
        <f>SUM(D47:E47)</f>
        <v>26710</v>
      </c>
      <c r="V47" s="106"/>
      <c r="W47" s="41"/>
      <c r="X47" s="41"/>
      <c r="Y47" s="41"/>
      <c r="Z47" s="44" t="e">
        <f>#REF!+T47</f>
        <v>#REF!</v>
      </c>
    </row>
    <row r="48" spans="1:26" ht="14.25" customHeight="1" x14ac:dyDescent="0.2">
      <c r="A48" s="71"/>
      <c r="B48" s="154"/>
      <c r="C48" s="107"/>
      <c r="D48" s="66">
        <f t="shared" ref="D48:Q48" si="35">D46/D47</f>
        <v>1.5088132814101249</v>
      </c>
      <c r="E48" s="66">
        <f t="shared" si="35"/>
        <v>1.1270646531382729</v>
      </c>
      <c r="F48" s="174">
        <f t="shared" si="35"/>
        <v>1.1764635816806623</v>
      </c>
      <c r="G48" s="174">
        <f t="shared" si="35"/>
        <v>1.1057239503880083</v>
      </c>
      <c r="H48" s="174">
        <f t="shared" si="35"/>
        <v>1.3320406819345869</v>
      </c>
      <c r="I48" s="174">
        <f t="shared" si="35"/>
        <v>1.1480719453109445</v>
      </c>
      <c r="J48" s="174">
        <f t="shared" si="35"/>
        <v>1.4122384464850217</v>
      </c>
      <c r="K48" s="174">
        <f t="shared" si="35"/>
        <v>1.5648524590163935</v>
      </c>
      <c r="L48" s="174">
        <f t="shared" si="35"/>
        <v>0.97701564380264738</v>
      </c>
      <c r="M48" s="174">
        <f t="shared" si="35"/>
        <v>1.2251363282264347</v>
      </c>
      <c r="N48" s="174">
        <f t="shared" si="35"/>
        <v>1.1565523306948109</v>
      </c>
      <c r="O48" s="67">
        <f t="shared" si="35"/>
        <v>0.96080652469415495</v>
      </c>
      <c r="P48" s="68">
        <f t="shared" si="35"/>
        <v>1.2057305466646884</v>
      </c>
      <c r="Q48" s="69">
        <f t="shared" si="35"/>
        <v>1.2057305466646884</v>
      </c>
      <c r="R48" s="41"/>
      <c r="S48" s="66">
        <f>S46/S47</f>
        <v>2.6059533626534725</v>
      </c>
      <c r="T48" s="66">
        <f>T46/T47</f>
        <v>1.2009743974121267</v>
      </c>
      <c r="U48" s="66">
        <f>U46/U47</f>
        <v>1.2665293897416698</v>
      </c>
      <c r="W48" s="41"/>
      <c r="X48" s="41"/>
      <c r="Y48" s="41"/>
      <c r="Z48" s="70"/>
    </row>
    <row r="49" spans="1:26" s="30" customFormat="1" ht="14.25" customHeight="1" x14ac:dyDescent="0.2">
      <c r="A49" s="71"/>
      <c r="B49" s="154"/>
      <c r="C49" s="114" t="s">
        <v>30</v>
      </c>
      <c r="D49" s="175">
        <v>341146</v>
      </c>
      <c r="E49" s="175">
        <v>333871</v>
      </c>
      <c r="F49" s="175">
        <v>413715</v>
      </c>
      <c r="G49" s="175">
        <v>367021</v>
      </c>
      <c r="H49" s="175">
        <v>303450</v>
      </c>
      <c r="I49" s="175">
        <v>323410</v>
      </c>
      <c r="J49" s="175">
        <v>364263</v>
      </c>
      <c r="K49" s="175">
        <v>388662</v>
      </c>
      <c r="L49" s="175">
        <v>333064</v>
      </c>
      <c r="M49" s="175">
        <v>383484</v>
      </c>
      <c r="N49" s="175">
        <v>386659</v>
      </c>
      <c r="O49" s="176">
        <v>397075</v>
      </c>
      <c r="P49" s="157">
        <f>SUM(D49:O49)</f>
        <v>4335820</v>
      </c>
      <c r="Q49" s="158">
        <f>SUM(D49:O49)</f>
        <v>4335820</v>
      </c>
      <c r="R49" s="58"/>
      <c r="S49" s="159">
        <f>SUM(D49:O49)</f>
        <v>4335820</v>
      </c>
      <c r="T49" s="159">
        <f>SUM(J49:O49)</f>
        <v>2253207</v>
      </c>
      <c r="U49" s="159">
        <f>SUM(D49:E49)</f>
        <v>675017</v>
      </c>
      <c r="W49" s="58"/>
      <c r="X49" s="58"/>
      <c r="Y49" s="58"/>
      <c r="Z49" s="160" t="e">
        <f>#REF!+T49</f>
        <v>#REF!</v>
      </c>
    </row>
    <row r="50" spans="1:26" ht="14.25" customHeight="1" x14ac:dyDescent="0.25">
      <c r="A50" s="71"/>
      <c r="B50" s="154"/>
      <c r="C50" s="100"/>
      <c r="D50" s="101">
        <v>377451</v>
      </c>
      <c r="E50" s="101">
        <v>392942</v>
      </c>
      <c r="F50" s="101">
        <v>429179</v>
      </c>
      <c r="G50" s="173">
        <v>370584</v>
      </c>
      <c r="H50" s="173">
        <v>308100</v>
      </c>
      <c r="I50" s="173">
        <v>364900</v>
      </c>
      <c r="J50" s="173">
        <v>367630</v>
      </c>
      <c r="K50" s="173">
        <v>353862</v>
      </c>
      <c r="L50" s="173">
        <v>311725</v>
      </c>
      <c r="M50" s="173">
        <v>362035</v>
      </c>
      <c r="N50" s="173">
        <v>349963</v>
      </c>
      <c r="O50" s="102">
        <v>349218</v>
      </c>
      <c r="P50" s="103">
        <f>SUMPRODUCT(D50:O50,((D49:O49)&lt;&gt;"")*1)</f>
        <v>4337589</v>
      </c>
      <c r="Q50" s="104">
        <f>SUM(D50:O50)</f>
        <v>4337589</v>
      </c>
      <c r="R50" s="41"/>
      <c r="S50" s="161">
        <f>SUM(D50:I50)</f>
        <v>2243156</v>
      </c>
      <c r="T50" s="161">
        <f>SUM(J50:O50)</f>
        <v>2094433</v>
      </c>
      <c r="U50" s="162">
        <f>SUM(D50:E50)</f>
        <v>770393</v>
      </c>
      <c r="V50" s="106"/>
      <c r="W50" s="41"/>
      <c r="X50" s="41"/>
      <c r="Y50" s="41"/>
      <c r="Z50" s="163" t="e">
        <f>#REF!+T50</f>
        <v>#REF!</v>
      </c>
    </row>
    <row r="51" spans="1:26" ht="14.25" customHeight="1" x14ac:dyDescent="0.2">
      <c r="A51" s="71"/>
      <c r="B51" s="154"/>
      <c r="C51" s="100"/>
      <c r="D51" s="108">
        <f t="shared" ref="D51:Q51" si="36">D49/D50</f>
        <v>0.9038153296719309</v>
      </c>
      <c r="E51" s="108">
        <f t="shared" si="36"/>
        <v>0.84966992584147283</v>
      </c>
      <c r="F51" s="109">
        <f t="shared" si="36"/>
        <v>0.96396841411159451</v>
      </c>
      <c r="G51" s="109">
        <f t="shared" si="36"/>
        <v>0.99038544567493469</v>
      </c>
      <c r="H51" s="109">
        <f t="shared" si="36"/>
        <v>0.98490749756572538</v>
      </c>
      <c r="I51" s="109">
        <f t="shared" si="36"/>
        <v>0.88629761578514665</v>
      </c>
      <c r="J51" s="109">
        <f t="shared" si="36"/>
        <v>0.9908413350379458</v>
      </c>
      <c r="K51" s="109">
        <f t="shared" si="36"/>
        <v>1.0983434220119708</v>
      </c>
      <c r="L51" s="109">
        <f t="shared" si="36"/>
        <v>1.068454567326971</v>
      </c>
      <c r="M51" s="109">
        <f t="shared" si="36"/>
        <v>1.0592456530445951</v>
      </c>
      <c r="N51" s="109">
        <f t="shared" si="36"/>
        <v>1.1048567991473384</v>
      </c>
      <c r="O51" s="110">
        <f t="shared" si="36"/>
        <v>1.1370404732860275</v>
      </c>
      <c r="P51" s="111">
        <f t="shared" si="36"/>
        <v>0.99959216975144483</v>
      </c>
      <c r="Q51" s="112">
        <f t="shared" si="36"/>
        <v>0.99959216975144483</v>
      </c>
      <c r="R51" s="41"/>
      <c r="S51" s="108">
        <f>S49/S50</f>
        <v>1.9329105956072605</v>
      </c>
      <c r="T51" s="108">
        <f>T49/T50</f>
        <v>1.0758076290814746</v>
      </c>
      <c r="U51" s="108">
        <f>U49/U50</f>
        <v>0.87619825206096114</v>
      </c>
      <c r="W51" s="41"/>
      <c r="X51" s="41"/>
      <c r="Y51" s="41"/>
      <c r="Z51" s="113"/>
    </row>
    <row r="52" spans="1:26" s="30" customFormat="1" ht="14.25" customHeight="1" x14ac:dyDescent="0.2">
      <c r="A52" s="71"/>
      <c r="B52" s="154"/>
      <c r="C52" s="164" t="s">
        <v>35</v>
      </c>
      <c r="D52" s="177">
        <v>2705</v>
      </c>
      <c r="E52" s="177">
        <v>3385</v>
      </c>
      <c r="F52" s="177">
        <v>9275</v>
      </c>
      <c r="G52" s="177">
        <v>9885</v>
      </c>
      <c r="H52" s="177">
        <v>4845</v>
      </c>
      <c r="I52" s="177">
        <v>2310</v>
      </c>
      <c r="J52" s="177">
        <v>9905</v>
      </c>
      <c r="K52" s="177">
        <v>8080</v>
      </c>
      <c r="L52" s="177">
        <v>3640</v>
      </c>
      <c r="M52" s="177">
        <v>13070</v>
      </c>
      <c r="N52" s="177">
        <v>15550</v>
      </c>
      <c r="O52" s="178">
        <v>12520</v>
      </c>
      <c r="P52" s="115">
        <f>SUM(D52:O52)</f>
        <v>95170</v>
      </c>
      <c r="Q52" s="116">
        <f>SUM(D52:O52)</f>
        <v>95170</v>
      </c>
      <c r="R52" s="58"/>
      <c r="S52" s="117">
        <f>SUM(D52:L52)</f>
        <v>54030</v>
      </c>
      <c r="T52" s="117">
        <f>SUM(J52:O52)</f>
        <v>62765</v>
      </c>
      <c r="U52" s="117">
        <f>SUM(D52:E52)</f>
        <v>6090</v>
      </c>
      <c r="W52" s="58"/>
      <c r="X52" s="58"/>
      <c r="Y52" s="58"/>
      <c r="Z52" s="118" t="e">
        <f>#REF!+T52</f>
        <v>#REF!</v>
      </c>
    </row>
    <row r="53" spans="1:26" ht="14.25" customHeight="1" x14ac:dyDescent="0.25">
      <c r="A53" s="71"/>
      <c r="B53" s="154"/>
      <c r="C53" s="114"/>
      <c r="D53" s="101">
        <v>6650</v>
      </c>
      <c r="E53" s="101">
        <v>12925</v>
      </c>
      <c r="F53" s="101">
        <v>5965</v>
      </c>
      <c r="G53" s="101">
        <v>1035</v>
      </c>
      <c r="H53" s="101"/>
      <c r="I53" s="101"/>
      <c r="J53" s="101">
        <v>11145</v>
      </c>
      <c r="K53" s="101">
        <v>22800</v>
      </c>
      <c r="L53" s="101">
        <v>7040</v>
      </c>
      <c r="M53" s="101">
        <v>15505</v>
      </c>
      <c r="N53" s="101">
        <v>25100</v>
      </c>
      <c r="O53" s="102">
        <v>12810</v>
      </c>
      <c r="P53" s="103">
        <f>SUMPRODUCT(D53:O53,((D52:O52)&lt;&gt;"")*1)</f>
        <v>120975</v>
      </c>
      <c r="Q53" s="104">
        <f>SUM(D53:O53)</f>
        <v>120975</v>
      </c>
      <c r="R53" s="41"/>
      <c r="S53" s="161">
        <f>SUM(D53:I53)</f>
        <v>26575</v>
      </c>
      <c r="T53" s="161">
        <f>SUM(J53:O53)</f>
        <v>94400</v>
      </c>
      <c r="U53" s="162">
        <f>SUM(D53:E53)</f>
        <v>19575</v>
      </c>
      <c r="V53" s="106"/>
      <c r="W53" s="41"/>
      <c r="X53" s="41"/>
      <c r="Y53" s="41"/>
      <c r="Z53" s="163" t="e">
        <f>#REF!+T53</f>
        <v>#REF!</v>
      </c>
    </row>
    <row r="54" spans="1:26" ht="15" customHeight="1" thickBot="1" x14ac:dyDescent="0.25">
      <c r="A54" s="126"/>
      <c r="B54" s="165"/>
      <c r="C54" s="166"/>
      <c r="D54" s="120">
        <f t="shared" ref="D54:Q54" si="37">D52/D53</f>
        <v>0.40676691729323311</v>
      </c>
      <c r="E54" s="120">
        <f t="shared" si="37"/>
        <v>0.26189555125725339</v>
      </c>
      <c r="F54" s="120">
        <f t="shared" si="37"/>
        <v>1.5549036043587594</v>
      </c>
      <c r="G54" s="120">
        <f t="shared" si="37"/>
        <v>9.5507246376811601</v>
      </c>
      <c r="H54" s="121" t="s">
        <v>31</v>
      </c>
      <c r="I54" s="121" t="s">
        <v>31</v>
      </c>
      <c r="J54" s="120">
        <f t="shared" si="37"/>
        <v>0.88873934499775686</v>
      </c>
      <c r="K54" s="120">
        <f t="shared" si="37"/>
        <v>0.35438596491228069</v>
      </c>
      <c r="L54" s="120">
        <f t="shared" si="37"/>
        <v>0.51704545454545459</v>
      </c>
      <c r="M54" s="120">
        <f t="shared" si="37"/>
        <v>0.84295388584327635</v>
      </c>
      <c r="N54" s="120">
        <f t="shared" si="37"/>
        <v>0.61952191235059761</v>
      </c>
      <c r="O54" s="122">
        <f t="shared" si="37"/>
        <v>0.9773614363778298</v>
      </c>
      <c r="P54" s="179">
        <f t="shared" si="37"/>
        <v>0.78669146517875599</v>
      </c>
      <c r="Q54" s="180">
        <f t="shared" si="37"/>
        <v>0.78669146517875599</v>
      </c>
      <c r="R54" s="41"/>
      <c r="S54" s="120">
        <f>S52/S53</f>
        <v>2.0331138287864534</v>
      </c>
      <c r="T54" s="120">
        <f>T52/T53</f>
        <v>0.66488347457627117</v>
      </c>
      <c r="U54" s="120">
        <f>U52/U53</f>
        <v>0.31111111111111112</v>
      </c>
      <c r="W54" s="41"/>
      <c r="X54" s="41"/>
      <c r="Y54" s="41"/>
      <c r="Z54" s="90"/>
    </row>
    <row r="55" spans="1:26" ht="14.4" thickTop="1" x14ac:dyDescent="0.2">
      <c r="D55" s="181" t="s">
        <v>37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</row>
    <row r="56" spans="1:26" x14ac:dyDescent="0.2">
      <c r="D56" s="183" t="s">
        <v>38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4"/>
      <c r="O56" s="185"/>
    </row>
    <row r="57" spans="1:26" x14ac:dyDescent="0.2">
      <c r="D57" s="186"/>
    </row>
  </sheetData>
  <mergeCells count="24">
    <mergeCell ref="C46:C48"/>
    <mergeCell ref="C49:C51"/>
    <mergeCell ref="C52:C54"/>
    <mergeCell ref="D55:O55"/>
    <mergeCell ref="C25:C27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A1:V1"/>
    <mergeCell ref="A3:C3"/>
    <mergeCell ref="A4:C6"/>
    <mergeCell ref="A7:C9"/>
    <mergeCell ref="A10:A27"/>
    <mergeCell ref="B10:C12"/>
    <mergeCell ref="C13:C15"/>
    <mergeCell ref="C16:C18"/>
    <mergeCell ref="B19:C21"/>
    <mergeCell ref="C22:C24"/>
  </mergeCells>
  <phoneticPr fontId="3"/>
  <pageMargins left="0.78740157480314965" right="0.59055118110236227" top="0.55118110236220474" bottom="0.15748031496062992" header="0.15748031496062992" footer="0.15748031496062992"/>
  <pageSetup paperSize="8" scale="9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Seaborne Cargo 2021</vt:lpstr>
      <vt:lpstr>'Seaborne Cargo 2021'!Print_Area</vt:lpstr>
      <vt:lpstr>'Seaborne Cargo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清水次郎長</dc:creator>
  <cp:lastModifiedBy>清水次郎長</cp:lastModifiedBy>
  <dcterms:created xsi:type="dcterms:W3CDTF">2022-07-21T02:37:45Z</dcterms:created>
  <dcterms:modified xsi:type="dcterms:W3CDTF">2022-07-21T02:37:52Z</dcterms:modified>
</cp:coreProperties>
</file>